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Rozpočty 2021\070 parkovací systém Starý dvůr\"/>
    </mc:Choice>
  </mc:AlternateContent>
  <bookViews>
    <workbookView xWindow="0" yWindow="0" windowWidth="0" windowHeight="0"/>
  </bookViews>
  <sheets>
    <sheet name="Rekapitulace stavby" sheetId="1" r:id="rId1"/>
    <sheet name="1 - Zřízení závorového sy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Zřízení závorového sy...'!$C$89:$K$261</definedName>
    <definedName name="_xlnm.Print_Area" localSheetId="1">'1 - Zřízení závorového sy...'!$C$4:$J$39,'1 - Zřízení závorového sy...'!$C$45:$J$71,'1 - Zřízení závorového sy...'!$C$77:$K$261</definedName>
    <definedName name="_xlnm.Print_Titles" localSheetId="1">'1 - Zřízení závorového sy...'!$89:$89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60"/>
  <c r="BH260"/>
  <c r="BG260"/>
  <c r="BF260"/>
  <c r="T260"/>
  <c r="T259"/>
  <c r="R260"/>
  <c r="R259"/>
  <c r="P260"/>
  <c r="P259"/>
  <c r="BI257"/>
  <c r="BH257"/>
  <c r="BG257"/>
  <c r="BF257"/>
  <c r="T257"/>
  <c r="T256"/>
  <c r="T255"/>
  <c r="R257"/>
  <c r="R256"/>
  <c r="R255"/>
  <c r="P257"/>
  <c r="P256"/>
  <c r="P255"/>
  <c r="BI253"/>
  <c r="BH253"/>
  <c r="BG253"/>
  <c r="BF253"/>
  <c r="T253"/>
  <c r="T252"/>
  <c r="R253"/>
  <c r="R252"/>
  <c r="P253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37"/>
  <c r="BH137"/>
  <c r="BG137"/>
  <c r="BF137"/>
  <c r="T137"/>
  <c r="R137"/>
  <c r="P137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J260"/>
  <c r="J246"/>
  <c r="J230"/>
  <c r="BK174"/>
  <c r="J161"/>
  <c r="J146"/>
  <c r="J101"/>
  <c r="BK250"/>
  <c r="J243"/>
  <c r="J250"/>
  <c r="J233"/>
  <c r="BK214"/>
  <c r="J193"/>
  <c r="BK157"/>
  <c r="J125"/>
  <c r="BK101"/>
  <c r="BK216"/>
  <c r="J210"/>
  <c r="J189"/>
  <c r="BK122"/>
  <c r="J109"/>
  <c r="BK210"/>
  <c r="BK195"/>
  <c r="J169"/>
  <c r="BK146"/>
  <c r="BK116"/>
  <c r="BK98"/>
  <c r="BK253"/>
  <c r="BK235"/>
  <c r="J195"/>
  <c r="BK159"/>
  <c r="J149"/>
  <c r="J106"/>
  <c r="J96"/>
  <c r="J248"/>
  <c r="J238"/>
  <c r="BK203"/>
  <c r="BK178"/>
  <c r="BK151"/>
  <c r="BK109"/>
  <c r="J214"/>
  <c r="J201"/>
  <c r="J178"/>
  <c r="J159"/>
  <c r="BK112"/>
  <c r="BK93"/>
  <c r="J197"/>
  <c r="J174"/>
  <c r="BK149"/>
  <c r="BK125"/>
  <c r="BK114"/>
  <c r="J93"/>
  <c r="BK248"/>
  <c r="BK233"/>
  <c r="BK185"/>
  <c r="J167"/>
  <c r="J151"/>
  <c r="J116"/>
  <c r="BK260"/>
  <c r="J253"/>
  <c r="J235"/>
  <c r="BK223"/>
  <c r="BK201"/>
  <c r="BK189"/>
  <c r="BK155"/>
  <c r="BK230"/>
  <c r="J212"/>
  <c r="BK191"/>
  <c r="BK167"/>
  <c r="BK120"/>
  <c r="BK96"/>
  <c r="BK212"/>
  <c r="J191"/>
  <c r="J157"/>
  <c r="J128"/>
  <c r="J120"/>
  <c r="BK104"/>
  <c r="BK257"/>
  <c r="BK243"/>
  <c r="BK227"/>
  <c r="BK172"/>
  <c r="J155"/>
  <c r="BK137"/>
  <c r="J98"/>
  <c r="J257"/>
  <c r="BK246"/>
  <c r="BK238"/>
  <c r="J216"/>
  <c r="BK197"/>
  <c r="BK169"/>
  <c r="BK128"/>
  <c r="BK106"/>
  <c r="J223"/>
  <c r="J203"/>
  <c r="J185"/>
  <c r="BK161"/>
  <c r="J114"/>
  <c r="J104"/>
  <c r="J227"/>
  <c r="BK193"/>
  <c r="J172"/>
  <c r="J137"/>
  <c r="J122"/>
  <c r="J112"/>
  <c i="1" r="AS54"/>
  <c i="2" l="1" r="R92"/>
  <c r="T127"/>
  <c r="T148"/>
  <c r="P154"/>
  <c r="T154"/>
  <c r="R171"/>
  <c r="T232"/>
  <c r="BK92"/>
  <c r="J92"/>
  <c r="J61"/>
  <c r="T92"/>
  <c r="R127"/>
  <c r="P148"/>
  <c r="BK171"/>
  <c r="J171"/>
  <c r="J65"/>
  <c r="T171"/>
  <c r="P232"/>
  <c r="P92"/>
  <c r="BK127"/>
  <c r="J127"/>
  <c r="J62"/>
  <c r="P127"/>
  <c r="BK148"/>
  <c r="J148"/>
  <c r="J63"/>
  <c r="R148"/>
  <c r="BK154"/>
  <c r="J154"/>
  <c r="J64"/>
  <c r="R154"/>
  <c r="P171"/>
  <c r="BK232"/>
  <c r="J232"/>
  <c r="J66"/>
  <c r="R232"/>
  <c r="J52"/>
  <c r="F55"/>
  <c r="BE96"/>
  <c r="BE101"/>
  <c r="BE106"/>
  <c r="BE151"/>
  <c r="BE155"/>
  <c r="BE167"/>
  <c r="BE172"/>
  <c r="BE174"/>
  <c r="BE178"/>
  <c r="BE189"/>
  <c r="BE201"/>
  <c r="BE216"/>
  <c r="BE223"/>
  <c r="BE93"/>
  <c r="BE98"/>
  <c r="BE104"/>
  <c r="BE114"/>
  <c r="BE137"/>
  <c r="BE149"/>
  <c r="BE185"/>
  <c r="BE193"/>
  <c r="BE195"/>
  <c r="BE227"/>
  <c r="E48"/>
  <c r="BE109"/>
  <c r="BE116"/>
  <c r="BE120"/>
  <c r="BE146"/>
  <c r="BE159"/>
  <c r="BE161"/>
  <c r="BE210"/>
  <c r="BE230"/>
  <c r="BE243"/>
  <c r="BE250"/>
  <c r="BE253"/>
  <c r="BE112"/>
  <c r="BE122"/>
  <c r="BE125"/>
  <c r="BE128"/>
  <c r="BE157"/>
  <c r="BE169"/>
  <c r="BE191"/>
  <c r="BE197"/>
  <c r="BE203"/>
  <c r="BE212"/>
  <c r="BE214"/>
  <c r="BE233"/>
  <c r="BE235"/>
  <c r="BE238"/>
  <c r="BE246"/>
  <c r="BE248"/>
  <c r="BE257"/>
  <c r="BE260"/>
  <c r="BK252"/>
  <c r="J252"/>
  <c r="J67"/>
  <c r="BK256"/>
  <c r="J256"/>
  <c r="J69"/>
  <c r="BK259"/>
  <c r="J259"/>
  <c r="J70"/>
  <c r="J34"/>
  <c i="1" r="AW55"/>
  <c i="2" r="F36"/>
  <c i="1" r="BC55"/>
  <c r="BC54"/>
  <c r="AY54"/>
  <c i="2" r="F34"/>
  <c i="1" r="BA55"/>
  <c r="BA54"/>
  <c r="W30"/>
  <c i="2" r="F37"/>
  <c i="1" r="BD55"/>
  <c r="BD54"/>
  <c r="W33"/>
  <c i="2" r="F35"/>
  <c i="1" r="BB55"/>
  <c r="BB54"/>
  <c r="AX54"/>
  <c i="2" l="1" r="P91"/>
  <c r="P90"/>
  <c i="1" r="AU55"/>
  <c i="2" r="R91"/>
  <c r="R90"/>
  <c r="T91"/>
  <c r="T90"/>
  <c r="BK91"/>
  <c r="J91"/>
  <c r="J60"/>
  <c r="BK255"/>
  <c r="J255"/>
  <c r="J68"/>
  <c i="1" r="AW54"/>
  <c r="AK30"/>
  <c r="AU54"/>
  <c i="2" r="J33"/>
  <c i="1" r="AV55"/>
  <c r="AT55"/>
  <c r="W31"/>
  <c r="W32"/>
  <c i="2" r="F33"/>
  <c i="1" r="AZ55"/>
  <c r="AZ54"/>
  <c r="AV54"/>
  <c r="AK29"/>
  <c i="2" l="1" r="BK90"/>
  <c r="J90"/>
  <c r="J59"/>
  <c i="1" r="AT54"/>
  <c r="W29"/>
  <c i="2" l="1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<sst xmlns="http://schemas.openxmlformats.org/spreadsheetml/2006/main">
  <si>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</si>
  <si>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</si>
  <si>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</si>
  <si>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</si>
  <si>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</si>
  <si>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{b25e0003-ae04-4c9c-a4a7-780b5de581b1}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</si>
  <si>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</si>
  <si>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</si>
  <si>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</si>
  <si>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</si>
  <si>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</si>
  <si>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</si>
  <si>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</si>
  <si>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</si>
  <si>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2021-070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</si>
  <si>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</si>
  <si>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</si>
  <si>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Zřízení závorového systému na parkovací ploše Starý Dvůr, Chomutov</t>
  </si>
  <si>
    <t>KSO:</t>
  </si>
  <si>
    <t/>
  </si>
  <si>
    <t>CC-CZ:</t>
  </si>
  <si>
    <t>Místo:</t>
  </si>
  <si>
    <t xml:space="preserve"> </t>
  </si>
  <si>
    <t>Datum:</t>
  </si>
  <si>
    <t>17. 6. 2021</t>
  </si>
  <si>
    <t>Zadavatel:</t>
  </si>
  <si>
    <t>IČ:</t>
  </si>
  <si>
    <t>Statutární město Chomutov, Zborovská 4602,Chomutov</t>
  </si>
  <si>
    <t>DIČ:</t>
  </si>
  <si>
    <t>Uchazeč:</t>
  </si>
  <si>
    <t>Vyplň údaj</t>
  </si>
  <si>
    <t>Projektant:</t>
  </si>
  <si>
    <t>03258106</t>
  </si>
  <si>
    <t>IQ PROJEKT s.r.o.</t>
  </si>
  <si>
    <t>True</t>
  </si>
  <si>
    <t>Zpracovatel:</t>
  </si>
  <si>
    <t>75900513</t>
  </si>
  <si>
    <t>Ing. Kateřina Tumpachová</t>
  </si>
  <si>
    <t>CZ7556082479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</si>
  <si>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</si>
  <si>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</si>
  <si>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</si>
  <si>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</si>
  <si>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</si>
  <si>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</si>
  <si>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</si>
  <si>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</si>
  <si>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</si>
  <si>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</si>
  <si>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</si>
  <si>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</si>
  <si>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</si>
  <si>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</si>
  <si>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</si>
  <si>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</si>
  <si>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</si>
  <si>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</si>
  <si>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</si>
  <si>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</si>
  <si>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</si>
  <si>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</si>
  <si>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</si>
  <si>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</si>
  <si>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</si>
  <si>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</si>
  <si>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</si>
  <si>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</si>
  <si>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</si>
  <si>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</si>
  <si>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</si>
  <si>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</si>
  <si>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</si>
  <si>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</si>
  <si>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</si>
  <si>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</si>
  <si>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</si>
  <si>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</si>
  <si>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</si>
  <si>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</si>
  <si>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</si>
  <si>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</si>
  <si>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Zřízení závorového systému na parkovací ploše Starý Dvůr, Chomutov </t>
  </si>
  <si>
    <t>STA</t>
  </si>
  <si>
    <t>{4ec2b938-3707-438e-a594-0ed9486ab505}</t>
  </si>
  <si>
    <t>2</t>
  </si>
  <si>
    <t>KRYCÍ LIST SOUPISU PRACÍ</t>
  </si>
  <si>
    <t>Objekt:</t>
  </si>
  <si>
    <t xml:space="preserve">1 - Zřízení závorového systému na parkovací ploše Starý Dvůr, Chomutov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</si>
  <si>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</si>
  <si>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</si>
  <si>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</si>
  <si>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</si>
  <si>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</si>
  <si>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</si>
  <si>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</si>
  <si>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</si>
  <si>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</si>
  <si>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</si>
  <si>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</si>
  <si>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</si>
  <si>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</si>
  <si>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</si>
  <si>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</si>
  <si>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</si>
  <si>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</si>
  <si>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</si>
  <si>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</si>
  <si>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</si>
  <si>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</si>
  <si>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</si>
  <si>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</si>
  <si>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</si>
  <si>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</si>
  <si>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</si>
  <si>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</si>
  <si>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</si>
  <si>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</si>
  <si>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</si>
  <si>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</si>
  <si>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</si>
  <si>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</si>
  <si>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</si>
  <si>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</si>
  <si>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</si>
  <si>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2021 01</t>
  </si>
  <si>
    <t>4</t>
  </si>
  <si>
    <t>1736885291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</si>
  <si>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</si>
  <si>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</si>
  <si>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VV</t>
  </si>
  <si>
    <t>33,58+48,54</t>
  </si>
  <si>
    <t>113107322</t>
  </si>
  <si>
    <t>Odstranění podkladu z kameniva drceného tl 200 mm strojně pl do 50 m2</t>
  </si>
  <si>
    <t>1150077959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</si>
  <si>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</si>
  <si>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3</t>
  </si>
  <si>
    <t>122251101</t>
  </si>
  <si>
    <t>Odkopávky a prokopávky nezapažené v hornině třídy těžitelnosti I, skupiny 3 objem do 20 m3 strojně</t>
  </si>
  <si>
    <t>m3</t>
  </si>
  <si>
    <t>1899378248</t>
  </si>
  <si>
    <t>Odkopávky a prokopávky nezapažené strojně v hornině třídy těžitelnosti I skupiny 3 do 20 m3</t>
  </si>
  <si>
    <t>29,720*0,41</t>
  </si>
  <si>
    <t>131213102</t>
  </si>
  <si>
    <t>Hloubení jam v nesoudržných horninách třídy těžitelnosti I, skupiny 3 ručně</t>
  </si>
  <si>
    <t>-738294383</t>
  </si>
  <si>
    <t>Hloubení jam ručně zapažených i nezapažených s urovnáním dna do předepsaného profilu a spádu v hornině třídy těžitelnosti I skupiny 3 nesoudržných</t>
  </si>
  <si>
    <t>1,170*2</t>
  </si>
  <si>
    <t>5</t>
  </si>
  <si>
    <t>162751114</t>
  </si>
  <si>
    <t>Vodorovné přemístění do 7000 m výkopku/sypaniny z horniny třídy těžitelnosti I, skupiny 1 až 3</t>
  </si>
  <si>
    <t>-2113624242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</si>
  <si>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</si>
  <si>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6</t>
  </si>
  <si>
    <t>171201231</t>
  </si>
  <si>
    <t>Poplatek za uložení zeminy a kamení na recyklační skládce (skládkovné) kód odpadu 17 05 04</t>
  </si>
  <si>
    <t>t</t>
  </si>
  <si>
    <t>1882867404</t>
  </si>
  <si>
    <t>Poplatek za uložení stavebního odpadu na recyklační skládce (skládkovné) zeminy a kamení zatříděného do Katalogu odpadů pod kódem 17 05 04</t>
  </si>
  <si>
    <t>13,355*1,8 'Přepočtené koeficientem množství</t>
  </si>
  <si>
    <t>7</t>
  </si>
  <si>
    <t>171251201</t>
  </si>
  <si>
    <t>Uložení sypaniny na skládky nebo meziskládky</t>
  </si>
  <si>
    <t>63219799</t>
  </si>
  <si>
    <t>Uložení sypaniny na skládky nebo meziskládky bez hutnění s upravením uložené sypaniny do předepsaného tvaru</t>
  </si>
  <si>
    <t>1,170+12,185</t>
  </si>
  <si>
    <t>8</t>
  </si>
  <si>
    <t>174111101</t>
  </si>
  <si>
    <t>Zásyp jam, šachet rýh nebo kolem objektů sypaninou se zhutněním ručně</t>
  </si>
  <si>
    <t>769132360</t>
  </si>
  <si>
    <t>Zásyp sypaninou z jakékoliv horniny ručně s uložením výkopku ve vrstvách se zhutněním jam, šachet, rýh nebo kolem objektů v těchto vykopávkách</t>
  </si>
  <si>
    <t>9</t>
  </si>
  <si>
    <t>181351003</t>
  </si>
  <si>
    <t>Rozprostření ornice tl vrstvy do 200 mm pl do 100 m2 v rovině nebo ve svahu do 1:5 strojně</t>
  </si>
  <si>
    <t>187261695</t>
  </si>
  <si>
    <t>Rozprostření a urovnání ornice v rovině nebo ve svahu sklonu do 1:5 strojně při souvislé ploše do 100 m2, tl. vrstvy do 200 mm</t>
  </si>
  <si>
    <t>10</t>
  </si>
  <si>
    <t>M</t>
  </si>
  <si>
    <t>10364101</t>
  </si>
  <si>
    <t xml:space="preserve">zemina pro terénní úpravy -  ornice</t>
  </si>
  <si>
    <t>2056317444</t>
  </si>
  <si>
    <t>33,580*0,15</t>
  </si>
  <si>
    <t>5,037*1,8 'Přepočtené koeficientem množství</t>
  </si>
  <si>
    <t>11</t>
  </si>
  <si>
    <t>181411131</t>
  </si>
  <si>
    <t>Založení parkového trávníku výsevem plochy do 1000 m2 v rovině a ve svahu do 1:5</t>
  </si>
  <si>
    <t>1230167487</t>
  </si>
  <si>
    <t>Založení trávníku na půdě předem připravené plochy do 1000 m2 výsevem včetně utažení parkového v rovině nebo na svahu do 1:5</t>
  </si>
  <si>
    <t>12</t>
  </si>
  <si>
    <t>00572410</t>
  </si>
  <si>
    <t>osivo směs travní parková</t>
  </si>
  <si>
    <t>kg</t>
  </si>
  <si>
    <t>-655563968</t>
  </si>
  <si>
    <t>33,58*0,03 'Přepočtené koeficientem množství</t>
  </si>
  <si>
    <t>13</t>
  </si>
  <si>
    <t>181951112</t>
  </si>
  <si>
    <t>Úprava pláně v hornině třídy těžitelnosti I, skupiny 1 až 3 se zhutněním strojně</t>
  </si>
  <si>
    <t>-74390537</t>
  </si>
  <si>
    <t>Úprava pláně vyrovnáním výškových rozdílů strojně v hornině třídy těžitelnosti I, skupiny 1 až 3 se zhutněním</t>
  </si>
  <si>
    <t>Zakládání</t>
  </si>
  <si>
    <t>14</t>
  </si>
  <si>
    <t>275313611</t>
  </si>
  <si>
    <t>Základové patky z betonu tř. C 16/20</t>
  </si>
  <si>
    <t>1884819759</t>
  </si>
  <si>
    <t>Základy z betonu prostého patky a bloky z betonu kamenem neprokládaného tř. C 16/20</t>
  </si>
  <si>
    <t>závory</t>
  </si>
  <si>
    <t>4*0,4*0,4*0,8</t>
  </si>
  <si>
    <t>2*0,25*0,25*0,8</t>
  </si>
  <si>
    <t>1*0,6*0,6*0,8</t>
  </si>
  <si>
    <t>dopr.značky</t>
  </si>
  <si>
    <t>0,3*0,3*0,6*5</t>
  </si>
  <si>
    <t>Součet</t>
  </si>
  <si>
    <t>275351121</t>
  </si>
  <si>
    <t>Zřízení bednění základových patek</t>
  </si>
  <si>
    <t>776864836</t>
  </si>
  <si>
    <t>Bednění základů patek zřízení</t>
  </si>
  <si>
    <t>4*0,4*4*0,8</t>
  </si>
  <si>
    <t>2*0,25*4*0,8</t>
  </si>
  <si>
    <t>1*0,6*4*0,8</t>
  </si>
  <si>
    <t>0,3*4*0,6*5</t>
  </si>
  <si>
    <t>16</t>
  </si>
  <si>
    <t>275351122</t>
  </si>
  <si>
    <t>Odstranění bednění základových patek</t>
  </si>
  <si>
    <t>-1482254272</t>
  </si>
  <si>
    <t>Bednění základů patek odstranění</t>
  </si>
  <si>
    <t>Svislé a kompletní konstrukce</t>
  </si>
  <si>
    <t>17</t>
  </si>
  <si>
    <t>339921131</t>
  </si>
  <si>
    <t>Osazování betonových palisád do betonového základu v řadě výšky prvku do 0,5 m</t>
  </si>
  <si>
    <t>m</t>
  </si>
  <si>
    <t>1779911141</t>
  </si>
  <si>
    <t>Osazování palisád betonových v řadě se zabetonováním výšky palisády do 500 mm</t>
  </si>
  <si>
    <t>18</t>
  </si>
  <si>
    <t>59228407</t>
  </si>
  <si>
    <t>palisáda betonová tyčová hranatá přírodní 110x110x400mm</t>
  </si>
  <si>
    <t>kus</t>
  </si>
  <si>
    <t>1525183463</t>
  </si>
  <si>
    <t>54,7*9,1 'Přepočtené koeficientem množství</t>
  </si>
  <si>
    <t>Komunikace pozemní</t>
  </si>
  <si>
    <t>19</t>
  </si>
  <si>
    <t>564851111</t>
  </si>
  <si>
    <t>Podklad ze štěrkodrtě ŠD tl 150 mm</t>
  </si>
  <si>
    <t>2087700928</t>
  </si>
  <si>
    <t>Podklad ze štěrkodrti ŠD s rozprostřením a zhutněním, po zhutnění tl. 150 mm</t>
  </si>
  <si>
    <t>20</t>
  </si>
  <si>
    <t>564952111</t>
  </si>
  <si>
    <t>Podklad z mechanicky zpevněného kameniva MZK tl 150 mm</t>
  </si>
  <si>
    <t>-551915444</t>
  </si>
  <si>
    <t>Podklad z mechanicky zpevněného kameniva MZK (minerální beton) s rozprostřením a s hutněním, po zhutnění tl. 150 mm</t>
  </si>
  <si>
    <t>571908111</t>
  </si>
  <si>
    <t>Kryt vymývaným dekoračním kamenivem (kačírkem) tl 200 mm</t>
  </si>
  <si>
    <t>-1467010190</t>
  </si>
  <si>
    <t>Kryt vymývaným dekoračním kamenivem (kačírkem) tl. 200 mm</t>
  </si>
  <si>
    <t>22</t>
  </si>
  <si>
    <t>596212210</t>
  </si>
  <si>
    <t>Kladení zámkové dlažby pozemních komunikací tl 80 mm skupiny A pl do 50 m2</t>
  </si>
  <si>
    <t>-1055965892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</si>
  <si>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</si>
  <si>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15,24+14,48</t>
  </si>
  <si>
    <t>přeložení stáv.dlažby</t>
  </si>
  <si>
    <t>48,54</t>
  </si>
  <si>
    <t>23</t>
  </si>
  <si>
    <t>59245009</t>
  </si>
  <si>
    <t>dlažba tvar čtverec betonová 100x100x80mm barevná</t>
  </si>
  <si>
    <t>-1897789916</t>
  </si>
  <si>
    <t>24</t>
  </si>
  <si>
    <t>596212214</t>
  </si>
  <si>
    <t>Příplatek za kombinaci dvou barev u betonových dlažeb pozemních komunikací tl 80 mm skupiny A</t>
  </si>
  <si>
    <t>-783263450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</si>
  <si>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</si>
  <si>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Ostatní konstrukce a práce, bourání</t>
  </si>
  <si>
    <t>25</t>
  </si>
  <si>
    <t>914111111</t>
  </si>
  <si>
    <t>Montáž svislé dopravní značky do velikosti 1 m2 objímkami na sloupek nebo konzolu</t>
  </si>
  <si>
    <t>-1543865671</t>
  </si>
  <si>
    <t>Montáž svislé dopravní značky základní velikosti do 1 m2 objímkami na sloupky nebo konzoly</t>
  </si>
  <si>
    <t>26</t>
  </si>
  <si>
    <t>40445620</t>
  </si>
  <si>
    <t>zákazové, příkazové dopravní značky B1-B34, C1-15 700mm</t>
  </si>
  <si>
    <t>-1517975485</t>
  </si>
  <si>
    <t>C4a</t>
  </si>
  <si>
    <t>27</t>
  </si>
  <si>
    <t>40445625</t>
  </si>
  <si>
    <t>informativní značky provozní IP8, IP9, IP11-IP13 500x700mm</t>
  </si>
  <si>
    <t>-1082876694</t>
  </si>
  <si>
    <t>IP12</t>
  </si>
  <si>
    <t>IP13c</t>
  </si>
  <si>
    <t>28</t>
  </si>
  <si>
    <t>40445650</t>
  </si>
  <si>
    <t>dodatkové tabulky E7, E12, E13 500x300mm</t>
  </si>
  <si>
    <t>411521869</t>
  </si>
  <si>
    <t>E13</t>
  </si>
  <si>
    <t>29</t>
  </si>
  <si>
    <t>914511111</t>
  </si>
  <si>
    <t>Montáž sloupku dopravních značek délky do 3,5 m s betonovým základem</t>
  </si>
  <si>
    <t>2090476560</t>
  </si>
  <si>
    <t>Montáž sloupku dopravních značek délky do 3,5 m do betonového základu</t>
  </si>
  <si>
    <t>30</t>
  </si>
  <si>
    <t>40445225</t>
  </si>
  <si>
    <t>sloupek pro dopravní značku Zn D 60mm v 3,5m</t>
  </si>
  <si>
    <t>-2057069890</t>
  </si>
  <si>
    <t>31</t>
  </si>
  <si>
    <t>40445256</t>
  </si>
  <si>
    <t>svorka upínací na sloupek dopravní značky D 60mm</t>
  </si>
  <si>
    <t>843181402</t>
  </si>
  <si>
    <t>32</t>
  </si>
  <si>
    <t>40445253</t>
  </si>
  <si>
    <t>víčko plastové na sloupek D 60mm</t>
  </si>
  <si>
    <t>997557202</t>
  </si>
  <si>
    <t>33</t>
  </si>
  <si>
    <t>915231116R</t>
  </si>
  <si>
    <t xml:space="preserve">Vodorovné dopravní značení přechody pro chodce, šipky, symboly retroreflexní </t>
  </si>
  <si>
    <t>vlastní</t>
  </si>
  <si>
    <t>-339866870</t>
  </si>
  <si>
    <t>bílý symbol na modrém podkladu</t>
  </si>
  <si>
    <t>1,0*1,0*3</t>
  </si>
  <si>
    <t>34</t>
  </si>
  <si>
    <t>915341113</t>
  </si>
  <si>
    <t>Předformátované vodorovné dopravní značení šipka délky 5 m</t>
  </si>
  <si>
    <t>501166896</t>
  </si>
  <si>
    <t>Vodorovné značení předformovaným termoplastem šipky velikosti 5 m</t>
  </si>
  <si>
    <t>35</t>
  </si>
  <si>
    <t>915351111</t>
  </si>
  <si>
    <t>Předformátované vodorovné dopravní značení číslice nebo písmeno délky do 1 m</t>
  </si>
  <si>
    <t>299162991</t>
  </si>
  <si>
    <t>Vodorovné značení předformovaným termoplastem písmena nebo číslice velikosti do 1 m</t>
  </si>
  <si>
    <t>nápis VJEZD</t>
  </si>
  <si>
    <t>nápis VÝJEZD</t>
  </si>
  <si>
    <t>36</t>
  </si>
  <si>
    <t>915621111</t>
  </si>
  <si>
    <t>Předznačení vodorovného plošného značení</t>
  </si>
  <si>
    <t>724901482</t>
  </si>
  <si>
    <t>Předznačení pro vodorovné značení stříkané barvou nebo prováděné z nátěrových hmot plošné šipky, symboly, nápisy</t>
  </si>
  <si>
    <t>37</t>
  </si>
  <si>
    <t>936001002</t>
  </si>
  <si>
    <t>Montáž prvků městské a zahradní architektury hmotnosti do 1,5 t</t>
  </si>
  <si>
    <t>-1114494412</t>
  </si>
  <si>
    <t>Montáž prvků městské a zahradní architektury hmotnosti přes 0,1 do 1,5 t</t>
  </si>
  <si>
    <t>38</t>
  </si>
  <si>
    <t>74910224R</t>
  </si>
  <si>
    <t>květináč betonový povrch tryskaný 1500x500x500mm</t>
  </si>
  <si>
    <t>969042858</t>
  </si>
  <si>
    <t>39</t>
  </si>
  <si>
    <t>966006132</t>
  </si>
  <si>
    <t>Odstranění značek dopravních nebo orientačních se sloupky s betonovými patkami</t>
  </si>
  <si>
    <t>-917538035</t>
  </si>
  <si>
    <t>Odstranění dopravních nebo orientačních značek se sloupkem s uložením hmot na vzdálenost do 20 m nebo s naložením na dopravní prostředek, se zásypem jam a jeho zhutněním s betonovou patkou</t>
  </si>
  <si>
    <t>40</t>
  </si>
  <si>
    <t>966006211</t>
  </si>
  <si>
    <t>Odstranění svislých dopravních značek ze sloupů, sloupků nebo konzol</t>
  </si>
  <si>
    <t>615833190</t>
  </si>
  <si>
    <t>Odstranění (demontáž) svislých dopravních značek s odklizením materiálu na skládku na vzdálenost do 20 m nebo s naložením na dopravní prostředek ze sloupů, sloupků nebo konzol</t>
  </si>
  <si>
    <t>41</t>
  </si>
  <si>
    <t>966051111</t>
  </si>
  <si>
    <t>Bourání betonových palisád osazovaných v řadě</t>
  </si>
  <si>
    <t>-1529491917</t>
  </si>
  <si>
    <t>Bourání palisád betonových osazených v řadě</t>
  </si>
  <si>
    <t>(14,41+10,31)*0,15*0,4</t>
  </si>
  <si>
    <t>42</t>
  </si>
  <si>
    <t>979054451</t>
  </si>
  <si>
    <t>Očištění vybouraných zámkových dlaždic s původním spárováním z kameniva těženého</t>
  </si>
  <si>
    <t>533558345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</si>
  <si>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</si>
  <si>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997</t>
  </si>
  <si>
    <t>Přesun sutě</t>
  </si>
  <si>
    <t>43</t>
  </si>
  <si>
    <t>997221551</t>
  </si>
  <si>
    <t>Vodorovná doprava suti ze sypkých materiálů do 1 km</t>
  </si>
  <si>
    <t>-1838132383</t>
  </si>
  <si>
    <t>Vodorovná doprava suti bez naložení, ale se složením a s hrubým urovnáním ze sypkých materiálů, na vzdálenost do 1 km</t>
  </si>
  <si>
    <t>44</t>
  </si>
  <si>
    <t>997221559</t>
  </si>
  <si>
    <t>Příplatek ZKD 1 km u vodorovné dopravy suti ze sypkých materiálů</t>
  </si>
  <si>
    <t>-1674634132</t>
  </si>
  <si>
    <t>Vodorovná doprava suti bez naložení, ale se složením a s hrubým urovnáním Příplatek k ceně za každý další i započatý 1 km přes 1 km</t>
  </si>
  <si>
    <t>9,738*6 'Přepočtené koeficientem množství</t>
  </si>
  <si>
    <t>45</t>
  </si>
  <si>
    <t>997221561</t>
  </si>
  <si>
    <t>Vodorovná doprava suti z kusových materiálů do 1 km</t>
  </si>
  <si>
    <t>-144133390</t>
  </si>
  <si>
    <t>Vodorovná doprava suti bez naložení, ale se složením a s hrubým urovnáním z kusových materiálů, na vzdálenost do 1 km</t>
  </si>
  <si>
    <t>3,856</t>
  </si>
  <si>
    <t>0,26*(82,12-78,260)</t>
  </si>
  <si>
    <t>46</t>
  </si>
  <si>
    <t>997221569</t>
  </si>
  <si>
    <t>Příplatek ZKD 1 km u vodorovné dopravy suti z kusových materiálů</t>
  </si>
  <si>
    <t>-1997611766</t>
  </si>
  <si>
    <t>4,86*6 'Přepočtené koeficientem množství</t>
  </si>
  <si>
    <t>47</t>
  </si>
  <si>
    <t>997221611</t>
  </si>
  <si>
    <t>Nakládání suti na dopravní prostředky pro vodorovnou dopravu</t>
  </si>
  <si>
    <t>203558289</t>
  </si>
  <si>
    <t>Nakládání na dopravní prostředky pro vodorovnou dopravu suti</t>
  </si>
  <si>
    <t>48</t>
  </si>
  <si>
    <t>997221861</t>
  </si>
  <si>
    <t>Poplatek za uložení stavebního odpadu na recyklační skládce (skládkovné) z prostého betonu pod kódem 17 01 01</t>
  </si>
  <si>
    <t>84606933</t>
  </si>
  <si>
    <t>Poplatek za uložení stavebního odpadu na recyklační skládce (skládkovné) z prostého betonu zatříděného do Katalogu odpadů pod kódem 17 01 01</t>
  </si>
  <si>
    <t>49</t>
  </si>
  <si>
    <t>997221873</t>
  </si>
  <si>
    <t>-735890793</t>
  </si>
  <si>
    <t>998</t>
  </si>
  <si>
    <t>Přesun hmot</t>
  </si>
  <si>
    <t>50</t>
  </si>
  <si>
    <t>998223011</t>
  </si>
  <si>
    <t>Přesun hmot pro pozemní komunikace s krytem dlážděným</t>
  </si>
  <si>
    <t>-662645810</t>
  </si>
  <si>
    <t>Přesun hmot pro pozemní komunikace s krytem dlážděným dopravní vzdálenost do 200 m jakékoliv délky objektu</t>
  </si>
  <si>
    <t>VRN</t>
  </si>
  <si>
    <t>Vedlejší rozpočtové náklady</t>
  </si>
  <si>
    <t>VRN1</t>
  </si>
  <si>
    <t>Průzkumné, geodetické a projektové práce</t>
  </si>
  <si>
    <t>51</t>
  </si>
  <si>
    <t>013254000</t>
  </si>
  <si>
    <t>Dokumentace skutečného provedení stavby</t>
  </si>
  <si>
    <t>kpl</t>
  </si>
  <si>
    <t>1024</t>
  </si>
  <si>
    <t>-1895720427</t>
  </si>
  <si>
    <t>VRN3</t>
  </si>
  <si>
    <t>Zařízení staveniště</t>
  </si>
  <si>
    <t>52</t>
  </si>
  <si>
    <t>030001000</t>
  </si>
  <si>
    <t>-1898960423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</si>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</sst>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38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2021-070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Zřízení závorového systému na parkovací ploše Starý Dvůr, Chomutov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17. 6. 2021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Chomutov, Zborovská 4602,Chomutov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IQ PROJEKT s.r.o.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 Kateřina Tumpachová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'1 - Zřízení závorového sy...'!J30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'1 - Zřízení závorového sy...'!P90</f>
        <v>0</v>
      </c>
      <c r="AV55" s="121">
        <f>'1 - Zřízení závorového sy...'!J33</f>
        <v>0</v>
      </c>
      <c r="AW55" s="121">
        <f>'1 - Zřízení závorového sy...'!J34</f>
        <v>0</v>
      </c>
      <c r="AX55" s="121">
        <f>'1 - Zřízení závorového sy...'!J35</f>
        <v>0</v>
      </c>
      <c r="AY55" s="121">
        <f>'1 - Zřízení závorového sy...'!J36</f>
        <v>0</v>
      </c>
      <c r="AZ55" s="121">
        <f>'1 - Zřízení závorového sy...'!F33</f>
        <v>0</v>
      </c>
      <c r="BA55" s="121">
        <f>'1 - Zřízení závorového sy...'!F34</f>
        <v>0</v>
      </c>
      <c r="BB55" s="121">
        <f>'1 - Zřízení závorového sy...'!F35</f>
        <v>0</v>
      </c>
      <c r="BC55" s="121">
        <f>'1 - Zřízení závorového sy...'!F36</f>
        <v>0</v>
      </c>
      <c r="BD55" s="123">
        <f>'1 - Zřízení závorového sy...'!F37</f>
        <v>0</v>
      </c>
      <c r="BE55" s="7"/>
      <c r="BT55" s="124" t="s">
        <v>80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WL0jyY7glJPxwTF7J5J/6CIHvkpgWFzeux6WkyiOXE4oNETohlYKMTtKHpIoU9djc6Rls5sOoCwqNGCZ7RUTcQ==" hashValue="JPc/bNkYYBiWY5SsIVsslw+JfJCc4DUhO7d5leW/vDbNQpmPI64TQn0alPZt4Wj84eiFn3rWv9gk2SkKWehM6A==" algorithmName="SHA-512" password="CB6D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 - Zřízení závorového sy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Zřízení závorového systému na parkovací ploše Starý Dvůr, Chomutov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17. 6. 2021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19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27</v>
      </c>
      <c r="F15" s="39"/>
      <c r="G15" s="39"/>
      <c r="H15" s="39"/>
      <c r="I15" s="129" t="s">
        <v>28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29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28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31</v>
      </c>
      <c r="E20" s="39"/>
      <c r="F20" s="39"/>
      <c r="G20" s="39"/>
      <c r="H20" s="39"/>
      <c r="I20" s="129" t="s">
        <v>26</v>
      </c>
      <c r="J20" s="133" t="s">
        <v>32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33</v>
      </c>
      <c r="F21" s="39"/>
      <c r="G21" s="39"/>
      <c r="H21" s="39"/>
      <c r="I21" s="129" t="s">
        <v>28</v>
      </c>
      <c r="J21" s="133" t="s">
        <v>32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35</v>
      </c>
      <c r="E23" s="39"/>
      <c r="F23" s="39"/>
      <c r="G23" s="39"/>
      <c r="H23" s="39"/>
      <c r="I23" s="129" t="s">
        <v>26</v>
      </c>
      <c r="J23" s="133" t="s">
        <v>36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37</v>
      </c>
      <c r="F24" s="39"/>
      <c r="G24" s="39"/>
      <c r="H24" s="39"/>
      <c r="I24" s="129" t="s">
        <v>28</v>
      </c>
      <c r="J24" s="133" t="s">
        <v>38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39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41</v>
      </c>
      <c r="E30" s="39"/>
      <c r="F30" s="39"/>
      <c r="G30" s="39"/>
      <c r="H30" s="39"/>
      <c r="I30" s="39"/>
      <c r="J30" s="141">
        <f>ROUND(J90,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43</v>
      </c>
      <c r="G32" s="39"/>
      <c r="H32" s="39"/>
      <c r="I32" s="142" t="s">
        <v>42</v>
      </c>
      <c r="J32" s="142" t="s">
        <v>44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45</v>
      </c>
      <c r="E33" s="129" t="s">
        <v>46</v>
      </c>
      <c r="F33" s="144">
        <f>ROUND((SUM(BE90:BE261)),  2)</f>
        <v>0</v>
      </c>
      <c r="G33" s="39"/>
      <c r="H33" s="39"/>
      <c r="I33" s="145">
        <v>0.20999999999999999</v>
      </c>
      <c r="J33" s="144">
        <f>ROUND(((SUM(BE90:BE261))*I33),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47</v>
      </c>
      <c r="F34" s="144">
        <f>ROUND((SUM(BF90:BF261)),  2)</f>
        <v>0</v>
      </c>
      <c r="G34" s="39"/>
      <c r="H34" s="39"/>
      <c r="I34" s="145">
        <v>0.14999999999999999</v>
      </c>
      <c r="J34" s="144">
        <f>ROUND(((SUM(BF90:BF261))*I34),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48</v>
      </c>
      <c r="F35" s="144">
        <f>ROUND((SUM(BG90:BG261)),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49</v>
      </c>
      <c r="F36" s="144">
        <f>ROUND((SUM(BH90:BH261)),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50</v>
      </c>
      <c r="F37" s="144">
        <f>ROUND((SUM(BI90:BI261)),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Zřízení závorového systému na parkovací ploše Starý Dvůr, Chomutov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1 - Zřízení závorového systému na parkovací ploše Starý Dvůr, Chomutov 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17. 6. 2021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Chomutov, Zborovská 4602,Chomutov</v>
      </c>
      <c r="G54" s="41"/>
      <c r="H54" s="41"/>
      <c r="I54" s="33" t="s">
        <v>31</v>
      </c>
      <c r="J54" s="37" t="str">
        <f>E21</f>
        <v>IQ PROJEKT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Kateřina Tumpachová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J91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93</v>
      </c>
      <c r="E61" s="171"/>
      <c r="F61" s="171"/>
      <c r="G61" s="171"/>
      <c r="H61" s="171"/>
      <c r="I61" s="171"/>
      <c r="J61" s="172">
        <f>J92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94</v>
      </c>
      <c r="E62" s="171"/>
      <c r="F62" s="171"/>
      <c r="G62" s="171"/>
      <c r="H62" s="171"/>
      <c r="I62" s="171"/>
      <c r="J62" s="172">
        <f>J127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95</v>
      </c>
      <c r="E63" s="171"/>
      <c r="F63" s="171"/>
      <c r="G63" s="171"/>
      <c r="H63" s="171"/>
      <c r="I63" s="171"/>
      <c r="J63" s="172">
        <f>J148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96</v>
      </c>
      <c r="E64" s="171"/>
      <c r="F64" s="171"/>
      <c r="G64" s="171"/>
      <c r="H64" s="171"/>
      <c r="I64" s="171"/>
      <c r="J64" s="172">
        <f>J154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97</v>
      </c>
      <c r="E65" s="171"/>
      <c r="F65" s="171"/>
      <c r="G65" s="171"/>
      <c r="H65" s="171"/>
      <c r="I65" s="171"/>
      <c r="J65" s="172">
        <f>J171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98</v>
      </c>
      <c r="E66" s="171"/>
      <c r="F66" s="171"/>
      <c r="G66" s="171"/>
      <c r="H66" s="171"/>
      <c r="I66" s="171"/>
      <c r="J66" s="172">
        <f>J232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99</v>
      </c>
      <c r="E67" s="171"/>
      <c r="F67" s="171"/>
      <c r="G67" s="171"/>
      <c r="H67" s="171"/>
      <c r="I67" s="171"/>
      <c r="J67" s="172">
        <f>J252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2"/>
      <c r="C68" s="163"/>
      <c r="D68" s="164" t="s">
        <v>100</v>
      </c>
      <c r="E68" s="165"/>
      <c r="F68" s="165"/>
      <c r="G68" s="165"/>
      <c r="H68" s="165"/>
      <c r="I68" s="165"/>
      <c r="J68" s="166">
        <f>J255</f>
        <v>0</v>
      </c>
      <c r="K68" s="163"/>
      <c r="L68" s="16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8"/>
      <c r="C69" s="169"/>
      <c r="D69" s="170" t="s">
        <v>101</v>
      </c>
      <c r="E69" s="171"/>
      <c r="F69" s="171"/>
      <c r="G69" s="171"/>
      <c r="H69" s="171"/>
      <c r="I69" s="171"/>
      <c r="J69" s="172">
        <f>J256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102</v>
      </c>
      <c r="E70" s="171"/>
      <c r="F70" s="171"/>
      <c r="G70" s="171"/>
      <c r="H70" s="171"/>
      <c r="I70" s="171"/>
      <c r="J70" s="172">
        <f>J259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1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103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57" t="str">
        <f>E7</f>
        <v>Zřízení závorového systému na parkovací ploše Starý Dvůr, Chomutov</v>
      </c>
      <c r="F80" s="33"/>
      <c r="G80" s="33"/>
      <c r="H80" s="33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86</v>
      </c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 xml:space="preserve">1 - Zřízení závorového systému na parkovací ploše Starý Dvůr, Chomutov </v>
      </c>
      <c r="F82" s="41"/>
      <c r="G82" s="41"/>
      <c r="H82" s="41"/>
      <c r="I82" s="41"/>
      <c r="J82" s="41"/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17. 6. 2021</v>
      </c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Statutární město Chomutov, Zborovská 4602,Chomutov</v>
      </c>
      <c r="G86" s="41"/>
      <c r="H86" s="41"/>
      <c r="I86" s="33" t="s">
        <v>31</v>
      </c>
      <c r="J86" s="37" t="str">
        <f>E21</f>
        <v>IQ PROJEKT s.r.o.</v>
      </c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35</v>
      </c>
      <c r="J87" s="37" t="str">
        <f>E24</f>
        <v>Ing. Kateřina Tumpachová</v>
      </c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4"/>
      <c r="B89" s="175"/>
      <c r="C89" s="176" t="s">
        <v>104</v>
      </c>
      <c r="D89" s="177" t="s">
        <v>60</v>
      </c>
      <c r="E89" s="177" t="s">
        <v>56</v>
      </c>
      <c r="F89" s="177" t="s">
        <v>57</v>
      </c>
      <c r="G89" s="177" t="s">
        <v>105</v>
      </c>
      <c r="H89" s="177" t="s">
        <v>106</v>
      </c>
      <c r="I89" s="177" t="s">
        <v>107</v>
      </c>
      <c r="J89" s="177" t="s">
        <v>90</v>
      </c>
      <c r="K89" s="178" t="s">
        <v>108</v>
      </c>
      <c r="L89" s="179"/>
      <c r="M89" s="93" t="s">
        <v>19</v>
      </c>
      <c r="N89" s="94" t="s">
        <v>45</v>
      </c>
      <c r="O89" s="94" t="s">
        <v>109</v>
      </c>
      <c r="P89" s="94" t="s">
        <v>110</v>
      </c>
      <c r="Q89" s="94" t="s">
        <v>111</v>
      </c>
      <c r="R89" s="94" t="s">
        <v>112</v>
      </c>
      <c r="S89" s="94" t="s">
        <v>113</v>
      </c>
      <c r="T89" s="95" t="s">
        <v>114</v>
      </c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</row>
    <row r="90" s="2" customFormat="1" ht="22.8" customHeight="1">
      <c r="A90" s="39"/>
      <c r="B90" s="40"/>
      <c r="C90" s="100" t="s">
        <v>115</v>
      </c>
      <c r="D90" s="41"/>
      <c r="E90" s="41"/>
      <c r="F90" s="41"/>
      <c r="G90" s="41"/>
      <c r="H90" s="41"/>
      <c r="I90" s="41"/>
      <c r="J90" s="180">
        <f>BK90</f>
        <v>0</v>
      </c>
      <c r="K90" s="41"/>
      <c r="L90" s="45"/>
      <c r="M90" s="96"/>
      <c r="N90" s="181"/>
      <c r="O90" s="97"/>
      <c r="P90" s="182">
        <f>P91+P255</f>
        <v>0</v>
      </c>
      <c r="Q90" s="97"/>
      <c r="R90" s="182">
        <f>R91+R255</f>
        <v>62.953375599999994</v>
      </c>
      <c r="S90" s="97"/>
      <c r="T90" s="183">
        <f>T91+T255</f>
        <v>35.199200000000005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91</v>
      </c>
      <c r="BK90" s="184">
        <f>BK91+BK255</f>
        <v>0</v>
      </c>
    </row>
    <row r="91" s="12" customFormat="1" ht="25.92" customHeight="1">
      <c r="A91" s="12"/>
      <c r="B91" s="185"/>
      <c r="C91" s="186"/>
      <c r="D91" s="187" t="s">
        <v>74</v>
      </c>
      <c r="E91" s="188" t="s">
        <v>116</v>
      </c>
      <c r="F91" s="188" t="s">
        <v>117</v>
      </c>
      <c r="G91" s="186"/>
      <c r="H91" s="186"/>
      <c r="I91" s="189"/>
      <c r="J91" s="190">
        <f>BK91</f>
        <v>0</v>
      </c>
      <c r="K91" s="186"/>
      <c r="L91" s="191"/>
      <c r="M91" s="192"/>
      <c r="N91" s="193"/>
      <c r="O91" s="193"/>
      <c r="P91" s="194">
        <f>P92+P127+P148+P154+P171+P232+P252</f>
        <v>0</v>
      </c>
      <c r="Q91" s="193"/>
      <c r="R91" s="194">
        <f>R92+R127+R148+R154+R171+R232+R252</f>
        <v>62.953375599999994</v>
      </c>
      <c r="S91" s="193"/>
      <c r="T91" s="195">
        <f>T92+T127+T148+T154+T171+T232+T252</f>
        <v>35.199200000000005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80</v>
      </c>
      <c r="AT91" s="197" t="s">
        <v>74</v>
      </c>
      <c r="AU91" s="197" t="s">
        <v>75</v>
      </c>
      <c r="AY91" s="196" t="s">
        <v>118</v>
      </c>
      <c r="BK91" s="198">
        <f>BK92+BK127+BK148+BK154+BK171+BK232+BK252</f>
        <v>0</v>
      </c>
    </row>
    <row r="92" s="12" customFormat="1" ht="22.8" customHeight="1">
      <c r="A92" s="12"/>
      <c r="B92" s="185"/>
      <c r="C92" s="186"/>
      <c r="D92" s="187" t="s">
        <v>74</v>
      </c>
      <c r="E92" s="199" t="s">
        <v>80</v>
      </c>
      <c r="F92" s="199" t="s">
        <v>119</v>
      </c>
      <c r="G92" s="186"/>
      <c r="H92" s="186"/>
      <c r="I92" s="189"/>
      <c r="J92" s="200">
        <f>BK92</f>
        <v>0</v>
      </c>
      <c r="K92" s="186"/>
      <c r="L92" s="191"/>
      <c r="M92" s="192"/>
      <c r="N92" s="193"/>
      <c r="O92" s="193"/>
      <c r="P92" s="194">
        <f>SUM(P93:P126)</f>
        <v>0</v>
      </c>
      <c r="Q92" s="193"/>
      <c r="R92" s="194">
        <f>SUM(R93:R126)</f>
        <v>9.0680069999999997</v>
      </c>
      <c r="S92" s="193"/>
      <c r="T92" s="195">
        <f>SUM(T93:T126)</f>
        <v>31.089400000000001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6" t="s">
        <v>80</v>
      </c>
      <c r="AT92" s="197" t="s">
        <v>74</v>
      </c>
      <c r="AU92" s="197" t="s">
        <v>80</v>
      </c>
      <c r="AY92" s="196" t="s">
        <v>118</v>
      </c>
      <c r="BK92" s="198">
        <f>SUM(BK93:BK126)</f>
        <v>0</v>
      </c>
    </row>
    <row r="93" s="2" customFormat="1" ht="14.4" customHeight="1">
      <c r="A93" s="39"/>
      <c r="B93" s="40"/>
      <c r="C93" s="201" t="s">
        <v>80</v>
      </c>
      <c r="D93" s="201" t="s">
        <v>120</v>
      </c>
      <c r="E93" s="202" t="s">
        <v>121</v>
      </c>
      <c r="F93" s="203" t="s">
        <v>122</v>
      </c>
      <c r="G93" s="204" t="s">
        <v>123</v>
      </c>
      <c r="H93" s="205">
        <v>82.120000000000005</v>
      </c>
      <c r="I93" s="206"/>
      <c r="J93" s="207">
        <f>ROUND(I93*H93,2)</f>
        <v>0</v>
      </c>
      <c r="K93" s="203" t="s">
        <v>124</v>
      </c>
      <c r="L93" s="45"/>
      <c r="M93" s="208" t="s">
        <v>19</v>
      </c>
      <c r="N93" s="209" t="s">
        <v>46</v>
      </c>
      <c r="O93" s="85"/>
      <c r="P93" s="210">
        <f>O93*H93</f>
        <v>0</v>
      </c>
      <c r="Q93" s="210">
        <v>0</v>
      </c>
      <c r="R93" s="210">
        <f>Q93*H93</f>
        <v>0</v>
      </c>
      <c r="S93" s="210">
        <v>0.26000000000000001</v>
      </c>
      <c r="T93" s="211">
        <f>S93*H93</f>
        <v>21.351200000000002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2" t="s">
        <v>125</v>
      </c>
      <c r="AT93" s="212" t="s">
        <v>120</v>
      </c>
      <c r="AU93" s="212" t="s">
        <v>84</v>
      </c>
      <c r="AY93" s="18" t="s">
        <v>118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8" t="s">
        <v>80</v>
      </c>
      <c r="BK93" s="213">
        <f>ROUND(I93*H93,2)</f>
        <v>0</v>
      </c>
      <c r="BL93" s="18" t="s">
        <v>125</v>
      </c>
      <c r="BM93" s="212" t="s">
        <v>126</v>
      </c>
    </row>
    <row r="94" s="2" customFormat="1">
      <c r="A94" s="39"/>
      <c r="B94" s="40"/>
      <c r="C94" s="41"/>
      <c r="D94" s="214" t="s">
        <v>127</v>
      </c>
      <c r="E94" s="41"/>
      <c r="F94" s="215" t="s">
        <v>128</v>
      </c>
      <c r="G94" s="41"/>
      <c r="H94" s="41"/>
      <c r="I94" s="216"/>
      <c r="J94" s="41"/>
      <c r="K94" s="41"/>
      <c r="L94" s="45"/>
      <c r="M94" s="217"/>
      <c r="N94" s="21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127</v>
      </c>
      <c r="AU94" s="18" t="s">
        <v>84</v>
      </c>
    </row>
    <row r="95" s="13" customFormat="1">
      <c r="A95" s="13"/>
      <c r="B95" s="219"/>
      <c r="C95" s="220"/>
      <c r="D95" s="214" t="s">
        <v>129</v>
      </c>
      <c r="E95" s="221" t="s">
        <v>19</v>
      </c>
      <c r="F95" s="222" t="s">
        <v>130</v>
      </c>
      <c r="G95" s="220"/>
      <c r="H95" s="223">
        <v>82.120000000000005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129</v>
      </c>
      <c r="AU95" s="229" t="s">
        <v>84</v>
      </c>
      <c r="AV95" s="13" t="s">
        <v>84</v>
      </c>
      <c r="AW95" s="13" t="s">
        <v>34</v>
      </c>
      <c r="AX95" s="13" t="s">
        <v>80</v>
      </c>
      <c r="AY95" s="229" t="s">
        <v>118</v>
      </c>
    </row>
    <row r="96" s="2" customFormat="1" ht="14.4" customHeight="1">
      <c r="A96" s="39"/>
      <c r="B96" s="40"/>
      <c r="C96" s="201" t="s">
        <v>84</v>
      </c>
      <c r="D96" s="201" t="s">
        <v>120</v>
      </c>
      <c r="E96" s="202" t="s">
        <v>131</v>
      </c>
      <c r="F96" s="203" t="s">
        <v>132</v>
      </c>
      <c r="G96" s="204" t="s">
        <v>123</v>
      </c>
      <c r="H96" s="205">
        <v>33.579999999999998</v>
      </c>
      <c r="I96" s="206"/>
      <c r="J96" s="207">
        <f>ROUND(I96*H96,2)</f>
        <v>0</v>
      </c>
      <c r="K96" s="203" t="s">
        <v>124</v>
      </c>
      <c r="L96" s="45"/>
      <c r="M96" s="208" t="s">
        <v>19</v>
      </c>
      <c r="N96" s="209" t="s">
        <v>46</v>
      </c>
      <c r="O96" s="85"/>
      <c r="P96" s="210">
        <f>O96*H96</f>
        <v>0</v>
      </c>
      <c r="Q96" s="210">
        <v>0</v>
      </c>
      <c r="R96" s="210">
        <f>Q96*H96</f>
        <v>0</v>
      </c>
      <c r="S96" s="210">
        <v>0.28999999999999998</v>
      </c>
      <c r="T96" s="211">
        <f>S96*H96</f>
        <v>9.7381999999999991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2" t="s">
        <v>125</v>
      </c>
      <c r="AT96" s="212" t="s">
        <v>120</v>
      </c>
      <c r="AU96" s="212" t="s">
        <v>84</v>
      </c>
      <c r="AY96" s="18" t="s">
        <v>118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8" t="s">
        <v>80</v>
      </c>
      <c r="BK96" s="213">
        <f>ROUND(I96*H96,2)</f>
        <v>0</v>
      </c>
      <c r="BL96" s="18" t="s">
        <v>125</v>
      </c>
      <c r="BM96" s="212" t="s">
        <v>133</v>
      </c>
    </row>
    <row r="97" s="2" customFormat="1">
      <c r="A97" s="39"/>
      <c r="B97" s="40"/>
      <c r="C97" s="41"/>
      <c r="D97" s="214" t="s">
        <v>127</v>
      </c>
      <c r="E97" s="41"/>
      <c r="F97" s="215" t="s">
        <v>134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127</v>
      </c>
      <c r="AU97" s="18" t="s">
        <v>84</v>
      </c>
    </row>
    <row r="98" s="2" customFormat="1" ht="14.4" customHeight="1">
      <c r="A98" s="39"/>
      <c r="B98" s="40"/>
      <c r="C98" s="201" t="s">
        <v>135</v>
      </c>
      <c r="D98" s="201" t="s">
        <v>120</v>
      </c>
      <c r="E98" s="202" t="s">
        <v>136</v>
      </c>
      <c r="F98" s="203" t="s">
        <v>137</v>
      </c>
      <c r="G98" s="204" t="s">
        <v>138</v>
      </c>
      <c r="H98" s="205">
        <v>12.185000000000001</v>
      </c>
      <c r="I98" s="206"/>
      <c r="J98" s="207">
        <f>ROUND(I98*H98,2)</f>
        <v>0</v>
      </c>
      <c r="K98" s="203" t="s">
        <v>124</v>
      </c>
      <c r="L98" s="45"/>
      <c r="M98" s="208" t="s">
        <v>19</v>
      </c>
      <c r="N98" s="209" t="s">
        <v>46</v>
      </c>
      <c r="O98" s="85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2" t="s">
        <v>125</v>
      </c>
      <c r="AT98" s="212" t="s">
        <v>120</v>
      </c>
      <c r="AU98" s="212" t="s">
        <v>84</v>
      </c>
      <c r="AY98" s="18" t="s">
        <v>118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8" t="s">
        <v>80</v>
      </c>
      <c r="BK98" s="213">
        <f>ROUND(I98*H98,2)</f>
        <v>0</v>
      </c>
      <c r="BL98" s="18" t="s">
        <v>125</v>
      </c>
      <c r="BM98" s="212" t="s">
        <v>139</v>
      </c>
    </row>
    <row r="99" s="2" customFormat="1">
      <c r="A99" s="39"/>
      <c r="B99" s="40"/>
      <c r="C99" s="41"/>
      <c r="D99" s="214" t="s">
        <v>127</v>
      </c>
      <c r="E99" s="41"/>
      <c r="F99" s="215" t="s">
        <v>140</v>
      </c>
      <c r="G99" s="41"/>
      <c r="H99" s="41"/>
      <c r="I99" s="216"/>
      <c r="J99" s="41"/>
      <c r="K99" s="41"/>
      <c r="L99" s="45"/>
      <c r="M99" s="217"/>
      <c r="N99" s="218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127</v>
      </c>
      <c r="AU99" s="18" t="s">
        <v>84</v>
      </c>
    </row>
    <row r="100" s="13" customFormat="1">
      <c r="A100" s="13"/>
      <c r="B100" s="219"/>
      <c r="C100" s="220"/>
      <c r="D100" s="214" t="s">
        <v>129</v>
      </c>
      <c r="E100" s="221" t="s">
        <v>19</v>
      </c>
      <c r="F100" s="222" t="s">
        <v>141</v>
      </c>
      <c r="G100" s="220"/>
      <c r="H100" s="223">
        <v>12.185000000000001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129</v>
      </c>
      <c r="AU100" s="229" t="s">
        <v>84</v>
      </c>
      <c r="AV100" s="13" t="s">
        <v>84</v>
      </c>
      <c r="AW100" s="13" t="s">
        <v>34</v>
      </c>
      <c r="AX100" s="13" t="s">
        <v>80</v>
      </c>
      <c r="AY100" s="229" t="s">
        <v>118</v>
      </c>
    </row>
    <row r="101" s="2" customFormat="1" ht="14.4" customHeight="1">
      <c r="A101" s="39"/>
      <c r="B101" s="40"/>
      <c r="C101" s="201" t="s">
        <v>125</v>
      </c>
      <c r="D101" s="201" t="s">
        <v>120</v>
      </c>
      <c r="E101" s="202" t="s">
        <v>142</v>
      </c>
      <c r="F101" s="203" t="s">
        <v>143</v>
      </c>
      <c r="G101" s="204" t="s">
        <v>138</v>
      </c>
      <c r="H101" s="205">
        <v>2.3399999999999999</v>
      </c>
      <c r="I101" s="206"/>
      <c r="J101" s="207">
        <f>ROUND(I101*H101,2)</f>
        <v>0</v>
      </c>
      <c r="K101" s="203" t="s">
        <v>124</v>
      </c>
      <c r="L101" s="45"/>
      <c r="M101" s="208" t="s">
        <v>19</v>
      </c>
      <c r="N101" s="209" t="s">
        <v>46</v>
      </c>
      <c r="O101" s="85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2" t="s">
        <v>125</v>
      </c>
      <c r="AT101" s="212" t="s">
        <v>120</v>
      </c>
      <c r="AU101" s="212" t="s">
        <v>84</v>
      </c>
      <c r="AY101" s="18" t="s">
        <v>118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8" t="s">
        <v>80</v>
      </c>
      <c r="BK101" s="213">
        <f>ROUND(I101*H101,2)</f>
        <v>0</v>
      </c>
      <c r="BL101" s="18" t="s">
        <v>125</v>
      </c>
      <c r="BM101" s="212" t="s">
        <v>144</v>
      </c>
    </row>
    <row r="102" s="2" customFormat="1">
      <c r="A102" s="39"/>
      <c r="B102" s="40"/>
      <c r="C102" s="41"/>
      <c r="D102" s="214" t="s">
        <v>127</v>
      </c>
      <c r="E102" s="41"/>
      <c r="F102" s="215" t="s">
        <v>145</v>
      </c>
      <c r="G102" s="41"/>
      <c r="H102" s="41"/>
      <c r="I102" s="216"/>
      <c r="J102" s="41"/>
      <c r="K102" s="41"/>
      <c r="L102" s="45"/>
      <c r="M102" s="217"/>
      <c r="N102" s="218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127</v>
      </c>
      <c r="AU102" s="18" t="s">
        <v>84</v>
      </c>
    </row>
    <row r="103" s="13" customFormat="1">
      <c r="A103" s="13"/>
      <c r="B103" s="219"/>
      <c r="C103" s="220"/>
      <c r="D103" s="214" t="s">
        <v>129</v>
      </c>
      <c r="E103" s="221" t="s">
        <v>19</v>
      </c>
      <c r="F103" s="222" t="s">
        <v>146</v>
      </c>
      <c r="G103" s="220"/>
      <c r="H103" s="223">
        <v>2.3399999999999999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129</v>
      </c>
      <c r="AU103" s="229" t="s">
        <v>84</v>
      </c>
      <c r="AV103" s="13" t="s">
        <v>84</v>
      </c>
      <c r="AW103" s="13" t="s">
        <v>34</v>
      </c>
      <c r="AX103" s="13" t="s">
        <v>80</v>
      </c>
      <c r="AY103" s="229" t="s">
        <v>118</v>
      </c>
    </row>
    <row r="104" s="2" customFormat="1" ht="14.4" customHeight="1">
      <c r="A104" s="39"/>
      <c r="B104" s="40"/>
      <c r="C104" s="201" t="s">
        <v>147</v>
      </c>
      <c r="D104" s="201" t="s">
        <v>120</v>
      </c>
      <c r="E104" s="202" t="s">
        <v>148</v>
      </c>
      <c r="F104" s="203" t="s">
        <v>149</v>
      </c>
      <c r="G104" s="204" t="s">
        <v>138</v>
      </c>
      <c r="H104" s="205">
        <v>13.355</v>
      </c>
      <c r="I104" s="206"/>
      <c r="J104" s="207">
        <f>ROUND(I104*H104,2)</f>
        <v>0</v>
      </c>
      <c r="K104" s="203" t="s">
        <v>124</v>
      </c>
      <c r="L104" s="45"/>
      <c r="M104" s="208" t="s">
        <v>19</v>
      </c>
      <c r="N104" s="209" t="s">
        <v>46</v>
      </c>
      <c r="O104" s="85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2" t="s">
        <v>125</v>
      </c>
      <c r="AT104" s="212" t="s">
        <v>120</v>
      </c>
      <c r="AU104" s="212" t="s">
        <v>84</v>
      </c>
      <c r="AY104" s="18" t="s">
        <v>118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8" t="s">
        <v>80</v>
      </c>
      <c r="BK104" s="213">
        <f>ROUND(I104*H104,2)</f>
        <v>0</v>
      </c>
      <c r="BL104" s="18" t="s">
        <v>125</v>
      </c>
      <c r="BM104" s="212" t="s">
        <v>150</v>
      </c>
    </row>
    <row r="105" s="2" customFormat="1">
      <c r="A105" s="39"/>
      <c r="B105" s="40"/>
      <c r="C105" s="41"/>
      <c r="D105" s="214" t="s">
        <v>127</v>
      </c>
      <c r="E105" s="41"/>
      <c r="F105" s="215" t="s">
        <v>151</v>
      </c>
      <c r="G105" s="41"/>
      <c r="H105" s="41"/>
      <c r="I105" s="216"/>
      <c r="J105" s="41"/>
      <c r="K105" s="41"/>
      <c r="L105" s="45"/>
      <c r="M105" s="217"/>
      <c r="N105" s="21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127</v>
      </c>
      <c r="AU105" s="18" t="s">
        <v>84</v>
      </c>
    </row>
    <row r="106" s="2" customFormat="1" ht="14.4" customHeight="1">
      <c r="A106" s="39"/>
      <c r="B106" s="40"/>
      <c r="C106" s="201" t="s">
        <v>152</v>
      </c>
      <c r="D106" s="201" t="s">
        <v>120</v>
      </c>
      <c r="E106" s="202" t="s">
        <v>153</v>
      </c>
      <c r="F106" s="203" t="s">
        <v>154</v>
      </c>
      <c r="G106" s="204" t="s">
        <v>155</v>
      </c>
      <c r="H106" s="205">
        <v>24.039000000000001</v>
      </c>
      <c r="I106" s="206"/>
      <c r="J106" s="207">
        <f>ROUND(I106*H106,2)</f>
        <v>0</v>
      </c>
      <c r="K106" s="203" t="s">
        <v>124</v>
      </c>
      <c r="L106" s="45"/>
      <c r="M106" s="208" t="s">
        <v>19</v>
      </c>
      <c r="N106" s="209" t="s">
        <v>46</v>
      </c>
      <c r="O106" s="85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2" t="s">
        <v>125</v>
      </c>
      <c r="AT106" s="212" t="s">
        <v>120</v>
      </c>
      <c r="AU106" s="212" t="s">
        <v>84</v>
      </c>
      <c r="AY106" s="18" t="s">
        <v>118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8" t="s">
        <v>80</v>
      </c>
      <c r="BK106" s="213">
        <f>ROUND(I106*H106,2)</f>
        <v>0</v>
      </c>
      <c r="BL106" s="18" t="s">
        <v>125</v>
      </c>
      <c r="BM106" s="212" t="s">
        <v>156</v>
      </c>
    </row>
    <row r="107" s="2" customFormat="1">
      <c r="A107" s="39"/>
      <c r="B107" s="40"/>
      <c r="C107" s="41"/>
      <c r="D107" s="214" t="s">
        <v>127</v>
      </c>
      <c r="E107" s="41"/>
      <c r="F107" s="215" t="s">
        <v>157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127</v>
      </c>
      <c r="AU107" s="18" t="s">
        <v>84</v>
      </c>
    </row>
    <row r="108" s="13" customFormat="1">
      <c r="A108" s="13"/>
      <c r="B108" s="219"/>
      <c r="C108" s="220"/>
      <c r="D108" s="214" t="s">
        <v>129</v>
      </c>
      <c r="E108" s="220"/>
      <c r="F108" s="222" t="s">
        <v>158</v>
      </c>
      <c r="G108" s="220"/>
      <c r="H108" s="223">
        <v>24.039000000000001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129</v>
      </c>
      <c r="AU108" s="229" t="s">
        <v>84</v>
      </c>
      <c r="AV108" s="13" t="s">
        <v>84</v>
      </c>
      <c r="AW108" s="13" t="s">
        <v>4</v>
      </c>
      <c r="AX108" s="13" t="s">
        <v>80</v>
      </c>
      <c r="AY108" s="229" t="s">
        <v>118</v>
      </c>
    </row>
    <row r="109" s="2" customFormat="1" ht="14.4" customHeight="1">
      <c r="A109" s="39"/>
      <c r="B109" s="40"/>
      <c r="C109" s="201" t="s">
        <v>159</v>
      </c>
      <c r="D109" s="201" t="s">
        <v>120</v>
      </c>
      <c r="E109" s="202" t="s">
        <v>160</v>
      </c>
      <c r="F109" s="203" t="s">
        <v>161</v>
      </c>
      <c r="G109" s="204" t="s">
        <v>138</v>
      </c>
      <c r="H109" s="205">
        <v>13.355</v>
      </c>
      <c r="I109" s="206"/>
      <c r="J109" s="207">
        <f>ROUND(I109*H109,2)</f>
        <v>0</v>
      </c>
      <c r="K109" s="203" t="s">
        <v>124</v>
      </c>
      <c r="L109" s="45"/>
      <c r="M109" s="208" t="s">
        <v>19</v>
      </c>
      <c r="N109" s="209" t="s">
        <v>46</v>
      </c>
      <c r="O109" s="85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2" t="s">
        <v>125</v>
      </c>
      <c r="AT109" s="212" t="s">
        <v>120</v>
      </c>
      <c r="AU109" s="212" t="s">
        <v>84</v>
      </c>
      <c r="AY109" s="18" t="s">
        <v>118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8" t="s">
        <v>80</v>
      </c>
      <c r="BK109" s="213">
        <f>ROUND(I109*H109,2)</f>
        <v>0</v>
      </c>
      <c r="BL109" s="18" t="s">
        <v>125</v>
      </c>
      <c r="BM109" s="212" t="s">
        <v>162</v>
      </c>
    </row>
    <row r="110" s="2" customFormat="1">
      <c r="A110" s="39"/>
      <c r="B110" s="40"/>
      <c r="C110" s="41"/>
      <c r="D110" s="214" t="s">
        <v>127</v>
      </c>
      <c r="E110" s="41"/>
      <c r="F110" s="215" t="s">
        <v>163</v>
      </c>
      <c r="G110" s="41"/>
      <c r="H110" s="41"/>
      <c r="I110" s="216"/>
      <c r="J110" s="41"/>
      <c r="K110" s="41"/>
      <c r="L110" s="45"/>
      <c r="M110" s="217"/>
      <c r="N110" s="21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127</v>
      </c>
      <c r="AU110" s="18" t="s">
        <v>84</v>
      </c>
    </row>
    <row r="111" s="13" customFormat="1">
      <c r="A111" s="13"/>
      <c r="B111" s="219"/>
      <c r="C111" s="220"/>
      <c r="D111" s="214" t="s">
        <v>129</v>
      </c>
      <c r="E111" s="221" t="s">
        <v>19</v>
      </c>
      <c r="F111" s="222" t="s">
        <v>164</v>
      </c>
      <c r="G111" s="220"/>
      <c r="H111" s="223">
        <v>13.355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129</v>
      </c>
      <c r="AU111" s="229" t="s">
        <v>84</v>
      </c>
      <c r="AV111" s="13" t="s">
        <v>84</v>
      </c>
      <c r="AW111" s="13" t="s">
        <v>34</v>
      </c>
      <c r="AX111" s="13" t="s">
        <v>80</v>
      </c>
      <c r="AY111" s="229" t="s">
        <v>118</v>
      </c>
    </row>
    <row r="112" s="2" customFormat="1" ht="14.4" customHeight="1">
      <c r="A112" s="39"/>
      <c r="B112" s="40"/>
      <c r="C112" s="201" t="s">
        <v>165</v>
      </c>
      <c r="D112" s="201" t="s">
        <v>120</v>
      </c>
      <c r="E112" s="202" t="s">
        <v>166</v>
      </c>
      <c r="F112" s="203" t="s">
        <v>167</v>
      </c>
      <c r="G112" s="204" t="s">
        <v>138</v>
      </c>
      <c r="H112" s="205">
        <v>1.1699999999999999</v>
      </c>
      <c r="I112" s="206"/>
      <c r="J112" s="207">
        <f>ROUND(I112*H112,2)</f>
        <v>0</v>
      </c>
      <c r="K112" s="203" t="s">
        <v>124</v>
      </c>
      <c r="L112" s="45"/>
      <c r="M112" s="208" t="s">
        <v>19</v>
      </c>
      <c r="N112" s="209" t="s">
        <v>46</v>
      </c>
      <c r="O112" s="85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2" t="s">
        <v>125</v>
      </c>
      <c r="AT112" s="212" t="s">
        <v>120</v>
      </c>
      <c r="AU112" s="212" t="s">
        <v>84</v>
      </c>
      <c r="AY112" s="18" t="s">
        <v>118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8" t="s">
        <v>80</v>
      </c>
      <c r="BK112" s="213">
        <f>ROUND(I112*H112,2)</f>
        <v>0</v>
      </c>
      <c r="BL112" s="18" t="s">
        <v>125</v>
      </c>
      <c r="BM112" s="212" t="s">
        <v>168</v>
      </c>
    </row>
    <row r="113" s="2" customFormat="1">
      <c r="A113" s="39"/>
      <c r="B113" s="40"/>
      <c r="C113" s="41"/>
      <c r="D113" s="214" t="s">
        <v>127</v>
      </c>
      <c r="E113" s="41"/>
      <c r="F113" s="215" t="s">
        <v>169</v>
      </c>
      <c r="G113" s="41"/>
      <c r="H113" s="41"/>
      <c r="I113" s="216"/>
      <c r="J113" s="41"/>
      <c r="K113" s="41"/>
      <c r="L113" s="45"/>
      <c r="M113" s="217"/>
      <c r="N113" s="218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127</v>
      </c>
      <c r="AU113" s="18" t="s">
        <v>84</v>
      </c>
    </row>
    <row r="114" s="2" customFormat="1" ht="14.4" customHeight="1">
      <c r="A114" s="39"/>
      <c r="B114" s="40"/>
      <c r="C114" s="201" t="s">
        <v>170</v>
      </c>
      <c r="D114" s="201" t="s">
        <v>120</v>
      </c>
      <c r="E114" s="202" t="s">
        <v>171</v>
      </c>
      <c r="F114" s="203" t="s">
        <v>172</v>
      </c>
      <c r="G114" s="204" t="s">
        <v>123</v>
      </c>
      <c r="H114" s="205">
        <v>33.579999999999998</v>
      </c>
      <c r="I114" s="206"/>
      <c r="J114" s="207">
        <f>ROUND(I114*H114,2)</f>
        <v>0</v>
      </c>
      <c r="K114" s="203" t="s">
        <v>124</v>
      </c>
      <c r="L114" s="45"/>
      <c r="M114" s="208" t="s">
        <v>19</v>
      </c>
      <c r="N114" s="209" t="s">
        <v>46</v>
      </c>
      <c r="O114" s="85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2" t="s">
        <v>125</v>
      </c>
      <c r="AT114" s="212" t="s">
        <v>120</v>
      </c>
      <c r="AU114" s="212" t="s">
        <v>84</v>
      </c>
      <c r="AY114" s="18" t="s">
        <v>118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8" t="s">
        <v>80</v>
      </c>
      <c r="BK114" s="213">
        <f>ROUND(I114*H114,2)</f>
        <v>0</v>
      </c>
      <c r="BL114" s="18" t="s">
        <v>125</v>
      </c>
      <c r="BM114" s="212" t="s">
        <v>173</v>
      </c>
    </row>
    <row r="115" s="2" customFormat="1">
      <c r="A115" s="39"/>
      <c r="B115" s="40"/>
      <c r="C115" s="41"/>
      <c r="D115" s="214" t="s">
        <v>127</v>
      </c>
      <c r="E115" s="41"/>
      <c r="F115" s="215" t="s">
        <v>174</v>
      </c>
      <c r="G115" s="41"/>
      <c r="H115" s="41"/>
      <c r="I115" s="216"/>
      <c r="J115" s="41"/>
      <c r="K115" s="41"/>
      <c r="L115" s="45"/>
      <c r="M115" s="217"/>
      <c r="N115" s="21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127</v>
      </c>
      <c r="AU115" s="18" t="s">
        <v>84</v>
      </c>
    </row>
    <row r="116" s="2" customFormat="1" ht="14.4" customHeight="1">
      <c r="A116" s="39"/>
      <c r="B116" s="40"/>
      <c r="C116" s="230" t="s">
        <v>175</v>
      </c>
      <c r="D116" s="230" t="s">
        <v>176</v>
      </c>
      <c r="E116" s="231" t="s">
        <v>177</v>
      </c>
      <c r="F116" s="232" t="s">
        <v>178</v>
      </c>
      <c r="G116" s="233" t="s">
        <v>155</v>
      </c>
      <c r="H116" s="234">
        <v>9.0670000000000002</v>
      </c>
      <c r="I116" s="235"/>
      <c r="J116" s="236">
        <f>ROUND(I116*H116,2)</f>
        <v>0</v>
      </c>
      <c r="K116" s="232" t="s">
        <v>124</v>
      </c>
      <c r="L116" s="237"/>
      <c r="M116" s="238" t="s">
        <v>19</v>
      </c>
      <c r="N116" s="239" t="s">
        <v>46</v>
      </c>
      <c r="O116" s="85"/>
      <c r="P116" s="210">
        <f>O116*H116</f>
        <v>0</v>
      </c>
      <c r="Q116" s="210">
        <v>1</v>
      </c>
      <c r="R116" s="210">
        <f>Q116*H116</f>
        <v>9.0670000000000002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165</v>
      </c>
      <c r="AT116" s="212" t="s">
        <v>176</v>
      </c>
      <c r="AU116" s="212" t="s">
        <v>84</v>
      </c>
      <c r="AY116" s="18" t="s">
        <v>118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80</v>
      </c>
      <c r="BK116" s="213">
        <f>ROUND(I116*H116,2)</f>
        <v>0</v>
      </c>
      <c r="BL116" s="18" t="s">
        <v>125</v>
      </c>
      <c r="BM116" s="212" t="s">
        <v>179</v>
      </c>
    </row>
    <row r="117" s="2" customFormat="1">
      <c r="A117" s="39"/>
      <c r="B117" s="40"/>
      <c r="C117" s="41"/>
      <c r="D117" s="214" t="s">
        <v>127</v>
      </c>
      <c r="E117" s="41"/>
      <c r="F117" s="215" t="s">
        <v>178</v>
      </c>
      <c r="G117" s="41"/>
      <c r="H117" s="41"/>
      <c r="I117" s="216"/>
      <c r="J117" s="41"/>
      <c r="K117" s="41"/>
      <c r="L117" s="45"/>
      <c r="M117" s="217"/>
      <c r="N117" s="21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127</v>
      </c>
      <c r="AU117" s="18" t="s">
        <v>84</v>
      </c>
    </row>
    <row r="118" s="13" customFormat="1">
      <c r="A118" s="13"/>
      <c r="B118" s="219"/>
      <c r="C118" s="220"/>
      <c r="D118" s="214" t="s">
        <v>129</v>
      </c>
      <c r="E118" s="221" t="s">
        <v>19</v>
      </c>
      <c r="F118" s="222" t="s">
        <v>180</v>
      </c>
      <c r="G118" s="220"/>
      <c r="H118" s="223">
        <v>5.0369999999999999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129</v>
      </c>
      <c r="AU118" s="229" t="s">
        <v>84</v>
      </c>
      <c r="AV118" s="13" t="s">
        <v>84</v>
      </c>
      <c r="AW118" s="13" t="s">
        <v>34</v>
      </c>
      <c r="AX118" s="13" t="s">
        <v>80</v>
      </c>
      <c r="AY118" s="229" t="s">
        <v>118</v>
      </c>
    </row>
    <row r="119" s="13" customFormat="1">
      <c r="A119" s="13"/>
      <c r="B119" s="219"/>
      <c r="C119" s="220"/>
      <c r="D119" s="214" t="s">
        <v>129</v>
      </c>
      <c r="E119" s="220"/>
      <c r="F119" s="222" t="s">
        <v>181</v>
      </c>
      <c r="G119" s="220"/>
      <c r="H119" s="223">
        <v>9.0670000000000002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129</v>
      </c>
      <c r="AU119" s="229" t="s">
        <v>84</v>
      </c>
      <c r="AV119" s="13" t="s">
        <v>84</v>
      </c>
      <c r="AW119" s="13" t="s">
        <v>4</v>
      </c>
      <c r="AX119" s="13" t="s">
        <v>80</v>
      </c>
      <c r="AY119" s="229" t="s">
        <v>118</v>
      </c>
    </row>
    <row r="120" s="2" customFormat="1" ht="14.4" customHeight="1">
      <c r="A120" s="39"/>
      <c r="B120" s="40"/>
      <c r="C120" s="201" t="s">
        <v>182</v>
      </c>
      <c r="D120" s="201" t="s">
        <v>120</v>
      </c>
      <c r="E120" s="202" t="s">
        <v>183</v>
      </c>
      <c r="F120" s="203" t="s">
        <v>184</v>
      </c>
      <c r="G120" s="204" t="s">
        <v>123</v>
      </c>
      <c r="H120" s="205">
        <v>33.579999999999998</v>
      </c>
      <c r="I120" s="206"/>
      <c r="J120" s="207">
        <f>ROUND(I120*H120,2)</f>
        <v>0</v>
      </c>
      <c r="K120" s="203" t="s">
        <v>124</v>
      </c>
      <c r="L120" s="45"/>
      <c r="M120" s="208" t="s">
        <v>19</v>
      </c>
      <c r="N120" s="209" t="s">
        <v>46</v>
      </c>
      <c r="O120" s="85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2" t="s">
        <v>125</v>
      </c>
      <c r="AT120" s="212" t="s">
        <v>120</v>
      </c>
      <c r="AU120" s="212" t="s">
        <v>84</v>
      </c>
      <c r="AY120" s="18" t="s">
        <v>118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8" t="s">
        <v>80</v>
      </c>
      <c r="BK120" s="213">
        <f>ROUND(I120*H120,2)</f>
        <v>0</v>
      </c>
      <c r="BL120" s="18" t="s">
        <v>125</v>
      </c>
      <c r="BM120" s="212" t="s">
        <v>185</v>
      </c>
    </row>
    <row r="121" s="2" customFormat="1">
      <c r="A121" s="39"/>
      <c r="B121" s="40"/>
      <c r="C121" s="41"/>
      <c r="D121" s="214" t="s">
        <v>127</v>
      </c>
      <c r="E121" s="41"/>
      <c r="F121" s="215" t="s">
        <v>186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127</v>
      </c>
      <c r="AU121" s="18" t="s">
        <v>84</v>
      </c>
    </row>
    <row r="122" s="2" customFormat="1" ht="14.4" customHeight="1">
      <c r="A122" s="39"/>
      <c r="B122" s="40"/>
      <c r="C122" s="230" t="s">
        <v>187</v>
      </c>
      <c r="D122" s="230" t="s">
        <v>176</v>
      </c>
      <c r="E122" s="231" t="s">
        <v>188</v>
      </c>
      <c r="F122" s="232" t="s">
        <v>189</v>
      </c>
      <c r="G122" s="233" t="s">
        <v>190</v>
      </c>
      <c r="H122" s="234">
        <v>1.0069999999999999</v>
      </c>
      <c r="I122" s="235"/>
      <c r="J122" s="236">
        <f>ROUND(I122*H122,2)</f>
        <v>0</v>
      </c>
      <c r="K122" s="232" t="s">
        <v>124</v>
      </c>
      <c r="L122" s="237"/>
      <c r="M122" s="238" t="s">
        <v>19</v>
      </c>
      <c r="N122" s="239" t="s">
        <v>46</v>
      </c>
      <c r="O122" s="85"/>
      <c r="P122" s="210">
        <f>O122*H122</f>
        <v>0</v>
      </c>
      <c r="Q122" s="210">
        <v>0.001</v>
      </c>
      <c r="R122" s="210">
        <f>Q122*H122</f>
        <v>0.0010069999999999999</v>
      </c>
      <c r="S122" s="210">
        <v>0</v>
      </c>
      <c r="T122" s="21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2" t="s">
        <v>165</v>
      </c>
      <c r="AT122" s="212" t="s">
        <v>176</v>
      </c>
      <c r="AU122" s="212" t="s">
        <v>84</v>
      </c>
      <c r="AY122" s="18" t="s">
        <v>118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8" t="s">
        <v>80</v>
      </c>
      <c r="BK122" s="213">
        <f>ROUND(I122*H122,2)</f>
        <v>0</v>
      </c>
      <c r="BL122" s="18" t="s">
        <v>125</v>
      </c>
      <c r="BM122" s="212" t="s">
        <v>191</v>
      </c>
    </row>
    <row r="123" s="2" customFormat="1">
      <c r="A123" s="39"/>
      <c r="B123" s="40"/>
      <c r="C123" s="41"/>
      <c r="D123" s="214" t="s">
        <v>127</v>
      </c>
      <c r="E123" s="41"/>
      <c r="F123" s="215" t="s">
        <v>189</v>
      </c>
      <c r="G123" s="41"/>
      <c r="H123" s="41"/>
      <c r="I123" s="216"/>
      <c r="J123" s="41"/>
      <c r="K123" s="41"/>
      <c r="L123" s="45"/>
      <c r="M123" s="217"/>
      <c r="N123" s="21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127</v>
      </c>
      <c r="AU123" s="18" t="s">
        <v>84</v>
      </c>
    </row>
    <row r="124" s="13" customFormat="1">
      <c r="A124" s="13"/>
      <c r="B124" s="219"/>
      <c r="C124" s="220"/>
      <c r="D124" s="214" t="s">
        <v>129</v>
      </c>
      <c r="E124" s="220"/>
      <c r="F124" s="222" t="s">
        <v>192</v>
      </c>
      <c r="G124" s="220"/>
      <c r="H124" s="223">
        <v>1.0069999999999999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129</v>
      </c>
      <c r="AU124" s="229" t="s">
        <v>84</v>
      </c>
      <c r="AV124" s="13" t="s">
        <v>84</v>
      </c>
      <c r="AW124" s="13" t="s">
        <v>4</v>
      </c>
      <c r="AX124" s="13" t="s">
        <v>80</v>
      </c>
      <c r="AY124" s="229" t="s">
        <v>118</v>
      </c>
    </row>
    <row r="125" s="2" customFormat="1" ht="14.4" customHeight="1">
      <c r="A125" s="39"/>
      <c r="B125" s="40"/>
      <c r="C125" s="201" t="s">
        <v>193</v>
      </c>
      <c r="D125" s="201" t="s">
        <v>120</v>
      </c>
      <c r="E125" s="202" t="s">
        <v>194</v>
      </c>
      <c r="F125" s="203" t="s">
        <v>195</v>
      </c>
      <c r="G125" s="204" t="s">
        <v>123</v>
      </c>
      <c r="H125" s="205">
        <v>78.260000000000005</v>
      </c>
      <c r="I125" s="206"/>
      <c r="J125" s="207">
        <f>ROUND(I125*H125,2)</f>
        <v>0</v>
      </c>
      <c r="K125" s="203" t="s">
        <v>124</v>
      </c>
      <c r="L125" s="45"/>
      <c r="M125" s="208" t="s">
        <v>19</v>
      </c>
      <c r="N125" s="209" t="s">
        <v>46</v>
      </c>
      <c r="O125" s="85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2" t="s">
        <v>125</v>
      </c>
      <c r="AT125" s="212" t="s">
        <v>120</v>
      </c>
      <c r="AU125" s="212" t="s">
        <v>84</v>
      </c>
      <c r="AY125" s="18" t="s">
        <v>118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8" t="s">
        <v>80</v>
      </c>
      <c r="BK125" s="213">
        <f>ROUND(I125*H125,2)</f>
        <v>0</v>
      </c>
      <c r="BL125" s="18" t="s">
        <v>125</v>
      </c>
      <c r="BM125" s="212" t="s">
        <v>196</v>
      </c>
    </row>
    <row r="126" s="2" customFormat="1">
      <c r="A126" s="39"/>
      <c r="B126" s="40"/>
      <c r="C126" s="41"/>
      <c r="D126" s="214" t="s">
        <v>127</v>
      </c>
      <c r="E126" s="41"/>
      <c r="F126" s="215" t="s">
        <v>197</v>
      </c>
      <c r="G126" s="41"/>
      <c r="H126" s="41"/>
      <c r="I126" s="216"/>
      <c r="J126" s="41"/>
      <c r="K126" s="41"/>
      <c r="L126" s="45"/>
      <c r="M126" s="217"/>
      <c r="N126" s="218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127</v>
      </c>
      <c r="AU126" s="18" t="s">
        <v>84</v>
      </c>
    </row>
    <row r="127" s="12" customFormat="1" ht="22.8" customHeight="1">
      <c r="A127" s="12"/>
      <c r="B127" s="185"/>
      <c r="C127" s="186"/>
      <c r="D127" s="187" t="s">
        <v>74</v>
      </c>
      <c r="E127" s="199" t="s">
        <v>84</v>
      </c>
      <c r="F127" s="199" t="s">
        <v>198</v>
      </c>
      <c r="G127" s="186"/>
      <c r="H127" s="186"/>
      <c r="I127" s="189"/>
      <c r="J127" s="200">
        <f>BK127</f>
        <v>0</v>
      </c>
      <c r="K127" s="186"/>
      <c r="L127" s="191"/>
      <c r="M127" s="192"/>
      <c r="N127" s="193"/>
      <c r="O127" s="193"/>
      <c r="P127" s="194">
        <f>SUM(P128:P147)</f>
        <v>0</v>
      </c>
      <c r="Q127" s="193"/>
      <c r="R127" s="194">
        <f>SUM(R128:R147)</f>
        <v>2.6722313999999998</v>
      </c>
      <c r="S127" s="193"/>
      <c r="T127" s="195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6" t="s">
        <v>80</v>
      </c>
      <c r="AT127" s="197" t="s">
        <v>74</v>
      </c>
      <c r="AU127" s="197" t="s">
        <v>80</v>
      </c>
      <c r="AY127" s="196" t="s">
        <v>118</v>
      </c>
      <c r="BK127" s="198">
        <f>SUM(BK128:BK147)</f>
        <v>0</v>
      </c>
    </row>
    <row r="128" s="2" customFormat="1" ht="14.4" customHeight="1">
      <c r="A128" s="39"/>
      <c r="B128" s="40"/>
      <c r="C128" s="201" t="s">
        <v>199</v>
      </c>
      <c r="D128" s="201" t="s">
        <v>120</v>
      </c>
      <c r="E128" s="202" t="s">
        <v>200</v>
      </c>
      <c r="F128" s="203" t="s">
        <v>201</v>
      </c>
      <c r="G128" s="204" t="s">
        <v>138</v>
      </c>
      <c r="H128" s="205">
        <v>1.1699999999999999</v>
      </c>
      <c r="I128" s="206"/>
      <c r="J128" s="207">
        <f>ROUND(I128*H128,2)</f>
        <v>0</v>
      </c>
      <c r="K128" s="203" t="s">
        <v>124</v>
      </c>
      <c r="L128" s="45"/>
      <c r="M128" s="208" t="s">
        <v>19</v>
      </c>
      <c r="N128" s="209" t="s">
        <v>46</v>
      </c>
      <c r="O128" s="85"/>
      <c r="P128" s="210">
        <f>O128*H128</f>
        <v>0</v>
      </c>
      <c r="Q128" s="210">
        <v>2.2563399999999998</v>
      </c>
      <c r="R128" s="210">
        <f>Q128*H128</f>
        <v>2.6399177999999996</v>
      </c>
      <c r="S128" s="210">
        <v>0</v>
      </c>
      <c r="T128" s="21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2" t="s">
        <v>125</v>
      </c>
      <c r="AT128" s="212" t="s">
        <v>120</v>
      </c>
      <c r="AU128" s="212" t="s">
        <v>84</v>
      </c>
      <c r="AY128" s="18" t="s">
        <v>118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8" t="s">
        <v>80</v>
      </c>
      <c r="BK128" s="213">
        <f>ROUND(I128*H128,2)</f>
        <v>0</v>
      </c>
      <c r="BL128" s="18" t="s">
        <v>125</v>
      </c>
      <c r="BM128" s="212" t="s">
        <v>202</v>
      </c>
    </row>
    <row r="129" s="2" customFormat="1">
      <c r="A129" s="39"/>
      <c r="B129" s="40"/>
      <c r="C129" s="41"/>
      <c r="D129" s="214" t="s">
        <v>127</v>
      </c>
      <c r="E129" s="41"/>
      <c r="F129" s="215" t="s">
        <v>203</v>
      </c>
      <c r="G129" s="41"/>
      <c r="H129" s="41"/>
      <c r="I129" s="216"/>
      <c r="J129" s="41"/>
      <c r="K129" s="41"/>
      <c r="L129" s="45"/>
      <c r="M129" s="217"/>
      <c r="N129" s="21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127</v>
      </c>
      <c r="AU129" s="18" t="s">
        <v>84</v>
      </c>
    </row>
    <row r="130" s="14" customFormat="1">
      <c r="A130" s="14"/>
      <c r="B130" s="240"/>
      <c r="C130" s="241"/>
      <c r="D130" s="214" t="s">
        <v>129</v>
      </c>
      <c r="E130" s="242" t="s">
        <v>19</v>
      </c>
      <c r="F130" s="243" t="s">
        <v>204</v>
      </c>
      <c r="G130" s="241"/>
      <c r="H130" s="242" t="s">
        <v>19</v>
      </c>
      <c r="I130" s="244"/>
      <c r="J130" s="241"/>
      <c r="K130" s="241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129</v>
      </c>
      <c r="AU130" s="249" t="s">
        <v>84</v>
      </c>
      <c r="AV130" s="14" t="s">
        <v>80</v>
      </c>
      <c r="AW130" s="14" t="s">
        <v>34</v>
      </c>
      <c r="AX130" s="14" t="s">
        <v>75</v>
      </c>
      <c r="AY130" s="249" t="s">
        <v>118</v>
      </c>
    </row>
    <row r="131" s="13" customFormat="1">
      <c r="A131" s="13"/>
      <c r="B131" s="219"/>
      <c r="C131" s="220"/>
      <c r="D131" s="214" t="s">
        <v>129</v>
      </c>
      <c r="E131" s="221" t="s">
        <v>19</v>
      </c>
      <c r="F131" s="222" t="s">
        <v>205</v>
      </c>
      <c r="G131" s="220"/>
      <c r="H131" s="223">
        <v>0.51200000000000001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129</v>
      </c>
      <c r="AU131" s="229" t="s">
        <v>84</v>
      </c>
      <c r="AV131" s="13" t="s">
        <v>84</v>
      </c>
      <c r="AW131" s="13" t="s">
        <v>34</v>
      </c>
      <c r="AX131" s="13" t="s">
        <v>75</v>
      </c>
      <c r="AY131" s="229" t="s">
        <v>118</v>
      </c>
    </row>
    <row r="132" s="13" customFormat="1">
      <c r="A132" s="13"/>
      <c r="B132" s="219"/>
      <c r="C132" s="220"/>
      <c r="D132" s="214" t="s">
        <v>129</v>
      </c>
      <c r="E132" s="221" t="s">
        <v>19</v>
      </c>
      <c r="F132" s="222" t="s">
        <v>206</v>
      </c>
      <c r="G132" s="220"/>
      <c r="H132" s="223">
        <v>0.10000000000000001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129</v>
      </c>
      <c r="AU132" s="229" t="s">
        <v>84</v>
      </c>
      <c r="AV132" s="13" t="s">
        <v>84</v>
      </c>
      <c r="AW132" s="13" t="s">
        <v>34</v>
      </c>
      <c r="AX132" s="13" t="s">
        <v>75</v>
      </c>
      <c r="AY132" s="229" t="s">
        <v>118</v>
      </c>
    </row>
    <row r="133" s="13" customFormat="1">
      <c r="A133" s="13"/>
      <c r="B133" s="219"/>
      <c r="C133" s="220"/>
      <c r="D133" s="214" t="s">
        <v>129</v>
      </c>
      <c r="E133" s="221" t="s">
        <v>19</v>
      </c>
      <c r="F133" s="222" t="s">
        <v>207</v>
      </c>
      <c r="G133" s="220"/>
      <c r="H133" s="223">
        <v>0.28799999999999998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129</v>
      </c>
      <c r="AU133" s="229" t="s">
        <v>84</v>
      </c>
      <c r="AV133" s="13" t="s">
        <v>84</v>
      </c>
      <c r="AW133" s="13" t="s">
        <v>34</v>
      </c>
      <c r="AX133" s="13" t="s">
        <v>75</v>
      </c>
      <c r="AY133" s="229" t="s">
        <v>118</v>
      </c>
    </row>
    <row r="134" s="14" customFormat="1">
      <c r="A134" s="14"/>
      <c r="B134" s="240"/>
      <c r="C134" s="241"/>
      <c r="D134" s="214" t="s">
        <v>129</v>
      </c>
      <c r="E134" s="242" t="s">
        <v>19</v>
      </c>
      <c r="F134" s="243" t="s">
        <v>208</v>
      </c>
      <c r="G134" s="241"/>
      <c r="H134" s="242" t="s">
        <v>19</v>
      </c>
      <c r="I134" s="244"/>
      <c r="J134" s="241"/>
      <c r="K134" s="241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129</v>
      </c>
      <c r="AU134" s="249" t="s">
        <v>84</v>
      </c>
      <c r="AV134" s="14" t="s">
        <v>80</v>
      </c>
      <c r="AW134" s="14" t="s">
        <v>34</v>
      </c>
      <c r="AX134" s="14" t="s">
        <v>75</v>
      </c>
      <c r="AY134" s="249" t="s">
        <v>118</v>
      </c>
    </row>
    <row r="135" s="13" customFormat="1">
      <c r="A135" s="13"/>
      <c r="B135" s="219"/>
      <c r="C135" s="220"/>
      <c r="D135" s="214" t="s">
        <v>129</v>
      </c>
      <c r="E135" s="221" t="s">
        <v>19</v>
      </c>
      <c r="F135" s="222" t="s">
        <v>209</v>
      </c>
      <c r="G135" s="220"/>
      <c r="H135" s="223">
        <v>0.27000000000000002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129</v>
      </c>
      <c r="AU135" s="229" t="s">
        <v>84</v>
      </c>
      <c r="AV135" s="13" t="s">
        <v>84</v>
      </c>
      <c r="AW135" s="13" t="s">
        <v>34</v>
      </c>
      <c r="AX135" s="13" t="s">
        <v>75</v>
      </c>
      <c r="AY135" s="229" t="s">
        <v>118</v>
      </c>
    </row>
    <row r="136" s="15" customFormat="1">
      <c r="A136" s="15"/>
      <c r="B136" s="250"/>
      <c r="C136" s="251"/>
      <c r="D136" s="214" t="s">
        <v>129</v>
      </c>
      <c r="E136" s="252" t="s">
        <v>19</v>
      </c>
      <c r="F136" s="253" t="s">
        <v>210</v>
      </c>
      <c r="G136" s="251"/>
      <c r="H136" s="254">
        <v>1.1699999999999999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0" t="s">
        <v>129</v>
      </c>
      <c r="AU136" s="260" t="s">
        <v>84</v>
      </c>
      <c r="AV136" s="15" t="s">
        <v>125</v>
      </c>
      <c r="AW136" s="15" t="s">
        <v>34</v>
      </c>
      <c r="AX136" s="15" t="s">
        <v>80</v>
      </c>
      <c r="AY136" s="260" t="s">
        <v>118</v>
      </c>
    </row>
    <row r="137" s="2" customFormat="1" ht="14.4" customHeight="1">
      <c r="A137" s="39"/>
      <c r="B137" s="40"/>
      <c r="C137" s="201" t="s">
        <v>8</v>
      </c>
      <c r="D137" s="201" t="s">
        <v>120</v>
      </c>
      <c r="E137" s="202" t="s">
        <v>211</v>
      </c>
      <c r="F137" s="203" t="s">
        <v>212</v>
      </c>
      <c r="G137" s="204" t="s">
        <v>123</v>
      </c>
      <c r="H137" s="205">
        <v>12.24</v>
      </c>
      <c r="I137" s="206"/>
      <c r="J137" s="207">
        <f>ROUND(I137*H137,2)</f>
        <v>0</v>
      </c>
      <c r="K137" s="203" t="s">
        <v>124</v>
      </c>
      <c r="L137" s="45"/>
      <c r="M137" s="208" t="s">
        <v>19</v>
      </c>
      <c r="N137" s="209" t="s">
        <v>46</v>
      </c>
      <c r="O137" s="85"/>
      <c r="P137" s="210">
        <f>O137*H137</f>
        <v>0</v>
      </c>
      <c r="Q137" s="210">
        <v>0.00264</v>
      </c>
      <c r="R137" s="210">
        <f>Q137*H137</f>
        <v>0.032313599999999998</v>
      </c>
      <c r="S137" s="210">
        <v>0</v>
      </c>
      <c r="T137" s="21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2" t="s">
        <v>125</v>
      </c>
      <c r="AT137" s="212" t="s">
        <v>120</v>
      </c>
      <c r="AU137" s="212" t="s">
        <v>84</v>
      </c>
      <c r="AY137" s="18" t="s">
        <v>118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8" t="s">
        <v>80</v>
      </c>
      <c r="BK137" s="213">
        <f>ROUND(I137*H137,2)</f>
        <v>0</v>
      </c>
      <c r="BL137" s="18" t="s">
        <v>125</v>
      </c>
      <c r="BM137" s="212" t="s">
        <v>213</v>
      </c>
    </row>
    <row r="138" s="2" customFormat="1">
      <c r="A138" s="39"/>
      <c r="B138" s="40"/>
      <c r="C138" s="41"/>
      <c r="D138" s="214" t="s">
        <v>127</v>
      </c>
      <c r="E138" s="41"/>
      <c r="F138" s="215" t="s">
        <v>214</v>
      </c>
      <c r="G138" s="41"/>
      <c r="H138" s="41"/>
      <c r="I138" s="216"/>
      <c r="J138" s="41"/>
      <c r="K138" s="41"/>
      <c r="L138" s="45"/>
      <c r="M138" s="217"/>
      <c r="N138" s="218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127</v>
      </c>
      <c r="AU138" s="18" t="s">
        <v>84</v>
      </c>
    </row>
    <row r="139" s="14" customFormat="1">
      <c r="A139" s="14"/>
      <c r="B139" s="240"/>
      <c r="C139" s="241"/>
      <c r="D139" s="214" t="s">
        <v>129</v>
      </c>
      <c r="E139" s="242" t="s">
        <v>19</v>
      </c>
      <c r="F139" s="243" t="s">
        <v>204</v>
      </c>
      <c r="G139" s="241"/>
      <c r="H139" s="242" t="s">
        <v>19</v>
      </c>
      <c r="I139" s="244"/>
      <c r="J139" s="241"/>
      <c r="K139" s="241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129</v>
      </c>
      <c r="AU139" s="249" t="s">
        <v>84</v>
      </c>
      <c r="AV139" s="14" t="s">
        <v>80</v>
      </c>
      <c r="AW139" s="14" t="s">
        <v>34</v>
      </c>
      <c r="AX139" s="14" t="s">
        <v>75</v>
      </c>
      <c r="AY139" s="249" t="s">
        <v>118</v>
      </c>
    </row>
    <row r="140" s="13" customFormat="1">
      <c r="A140" s="13"/>
      <c r="B140" s="219"/>
      <c r="C140" s="220"/>
      <c r="D140" s="214" t="s">
        <v>129</v>
      </c>
      <c r="E140" s="221" t="s">
        <v>19</v>
      </c>
      <c r="F140" s="222" t="s">
        <v>215</v>
      </c>
      <c r="G140" s="220"/>
      <c r="H140" s="223">
        <v>5.1200000000000001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129</v>
      </c>
      <c r="AU140" s="229" t="s">
        <v>84</v>
      </c>
      <c r="AV140" s="13" t="s">
        <v>84</v>
      </c>
      <c r="AW140" s="13" t="s">
        <v>34</v>
      </c>
      <c r="AX140" s="13" t="s">
        <v>75</v>
      </c>
      <c r="AY140" s="229" t="s">
        <v>118</v>
      </c>
    </row>
    <row r="141" s="13" customFormat="1">
      <c r="A141" s="13"/>
      <c r="B141" s="219"/>
      <c r="C141" s="220"/>
      <c r="D141" s="214" t="s">
        <v>129</v>
      </c>
      <c r="E141" s="221" t="s">
        <v>19</v>
      </c>
      <c r="F141" s="222" t="s">
        <v>216</v>
      </c>
      <c r="G141" s="220"/>
      <c r="H141" s="223">
        <v>1.6000000000000001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129</v>
      </c>
      <c r="AU141" s="229" t="s">
        <v>84</v>
      </c>
      <c r="AV141" s="13" t="s">
        <v>84</v>
      </c>
      <c r="AW141" s="13" t="s">
        <v>34</v>
      </c>
      <c r="AX141" s="13" t="s">
        <v>75</v>
      </c>
      <c r="AY141" s="229" t="s">
        <v>118</v>
      </c>
    </row>
    <row r="142" s="13" customFormat="1">
      <c r="A142" s="13"/>
      <c r="B142" s="219"/>
      <c r="C142" s="220"/>
      <c r="D142" s="214" t="s">
        <v>129</v>
      </c>
      <c r="E142" s="221" t="s">
        <v>19</v>
      </c>
      <c r="F142" s="222" t="s">
        <v>217</v>
      </c>
      <c r="G142" s="220"/>
      <c r="H142" s="223">
        <v>1.9199999999999999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129</v>
      </c>
      <c r="AU142" s="229" t="s">
        <v>84</v>
      </c>
      <c r="AV142" s="13" t="s">
        <v>84</v>
      </c>
      <c r="AW142" s="13" t="s">
        <v>34</v>
      </c>
      <c r="AX142" s="13" t="s">
        <v>75</v>
      </c>
      <c r="AY142" s="229" t="s">
        <v>118</v>
      </c>
    </row>
    <row r="143" s="14" customFormat="1">
      <c r="A143" s="14"/>
      <c r="B143" s="240"/>
      <c r="C143" s="241"/>
      <c r="D143" s="214" t="s">
        <v>129</v>
      </c>
      <c r="E143" s="242" t="s">
        <v>19</v>
      </c>
      <c r="F143" s="243" t="s">
        <v>208</v>
      </c>
      <c r="G143" s="241"/>
      <c r="H143" s="242" t="s">
        <v>19</v>
      </c>
      <c r="I143" s="244"/>
      <c r="J143" s="241"/>
      <c r="K143" s="241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129</v>
      </c>
      <c r="AU143" s="249" t="s">
        <v>84</v>
      </c>
      <c r="AV143" s="14" t="s">
        <v>80</v>
      </c>
      <c r="AW143" s="14" t="s">
        <v>34</v>
      </c>
      <c r="AX143" s="14" t="s">
        <v>75</v>
      </c>
      <c r="AY143" s="249" t="s">
        <v>118</v>
      </c>
    </row>
    <row r="144" s="13" customFormat="1">
      <c r="A144" s="13"/>
      <c r="B144" s="219"/>
      <c r="C144" s="220"/>
      <c r="D144" s="214" t="s">
        <v>129</v>
      </c>
      <c r="E144" s="221" t="s">
        <v>19</v>
      </c>
      <c r="F144" s="222" t="s">
        <v>218</v>
      </c>
      <c r="G144" s="220"/>
      <c r="H144" s="223">
        <v>3.6000000000000001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129</v>
      </c>
      <c r="AU144" s="229" t="s">
        <v>84</v>
      </c>
      <c r="AV144" s="13" t="s">
        <v>84</v>
      </c>
      <c r="AW144" s="13" t="s">
        <v>34</v>
      </c>
      <c r="AX144" s="13" t="s">
        <v>75</v>
      </c>
      <c r="AY144" s="229" t="s">
        <v>118</v>
      </c>
    </row>
    <row r="145" s="15" customFormat="1">
      <c r="A145" s="15"/>
      <c r="B145" s="250"/>
      <c r="C145" s="251"/>
      <c r="D145" s="214" t="s">
        <v>129</v>
      </c>
      <c r="E145" s="252" t="s">
        <v>19</v>
      </c>
      <c r="F145" s="253" t="s">
        <v>210</v>
      </c>
      <c r="G145" s="251"/>
      <c r="H145" s="254">
        <v>12.24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0" t="s">
        <v>129</v>
      </c>
      <c r="AU145" s="260" t="s">
        <v>84</v>
      </c>
      <c r="AV145" s="15" t="s">
        <v>125</v>
      </c>
      <c r="AW145" s="15" t="s">
        <v>34</v>
      </c>
      <c r="AX145" s="15" t="s">
        <v>80</v>
      </c>
      <c r="AY145" s="260" t="s">
        <v>118</v>
      </c>
    </row>
    <row r="146" s="2" customFormat="1" ht="14.4" customHeight="1">
      <c r="A146" s="39"/>
      <c r="B146" s="40"/>
      <c r="C146" s="201" t="s">
        <v>219</v>
      </c>
      <c r="D146" s="201" t="s">
        <v>120</v>
      </c>
      <c r="E146" s="202" t="s">
        <v>220</v>
      </c>
      <c r="F146" s="203" t="s">
        <v>221</v>
      </c>
      <c r="G146" s="204" t="s">
        <v>123</v>
      </c>
      <c r="H146" s="205">
        <v>12.24</v>
      </c>
      <c r="I146" s="206"/>
      <c r="J146" s="207">
        <f>ROUND(I146*H146,2)</f>
        <v>0</v>
      </c>
      <c r="K146" s="203" t="s">
        <v>124</v>
      </c>
      <c r="L146" s="45"/>
      <c r="M146" s="208" t="s">
        <v>19</v>
      </c>
      <c r="N146" s="209" t="s">
        <v>46</v>
      </c>
      <c r="O146" s="85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2" t="s">
        <v>125</v>
      </c>
      <c r="AT146" s="212" t="s">
        <v>120</v>
      </c>
      <c r="AU146" s="212" t="s">
        <v>84</v>
      </c>
      <c r="AY146" s="18" t="s">
        <v>118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8" t="s">
        <v>80</v>
      </c>
      <c r="BK146" s="213">
        <f>ROUND(I146*H146,2)</f>
        <v>0</v>
      </c>
      <c r="BL146" s="18" t="s">
        <v>125</v>
      </c>
      <c r="BM146" s="212" t="s">
        <v>222</v>
      </c>
    </row>
    <row r="147" s="2" customFormat="1">
      <c r="A147" s="39"/>
      <c r="B147" s="40"/>
      <c r="C147" s="41"/>
      <c r="D147" s="214" t="s">
        <v>127</v>
      </c>
      <c r="E147" s="41"/>
      <c r="F147" s="215" t="s">
        <v>223</v>
      </c>
      <c r="G147" s="41"/>
      <c r="H147" s="41"/>
      <c r="I147" s="216"/>
      <c r="J147" s="41"/>
      <c r="K147" s="41"/>
      <c r="L147" s="45"/>
      <c r="M147" s="217"/>
      <c r="N147" s="218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127</v>
      </c>
      <c r="AU147" s="18" t="s">
        <v>84</v>
      </c>
    </row>
    <row r="148" s="12" customFormat="1" ht="22.8" customHeight="1">
      <c r="A148" s="12"/>
      <c r="B148" s="185"/>
      <c r="C148" s="186"/>
      <c r="D148" s="187" t="s">
        <v>74</v>
      </c>
      <c r="E148" s="199" t="s">
        <v>135</v>
      </c>
      <c r="F148" s="199" t="s">
        <v>224</v>
      </c>
      <c r="G148" s="186"/>
      <c r="H148" s="186"/>
      <c r="I148" s="189"/>
      <c r="J148" s="200">
        <f>BK148</f>
        <v>0</v>
      </c>
      <c r="K148" s="186"/>
      <c r="L148" s="191"/>
      <c r="M148" s="192"/>
      <c r="N148" s="193"/>
      <c r="O148" s="193"/>
      <c r="P148" s="194">
        <f>SUM(P149:P153)</f>
        <v>0</v>
      </c>
      <c r="Q148" s="193"/>
      <c r="R148" s="194">
        <f>SUM(R149:R153)</f>
        <v>12.074477999999999</v>
      </c>
      <c r="S148" s="193"/>
      <c r="T148" s="195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6" t="s">
        <v>80</v>
      </c>
      <c r="AT148" s="197" t="s">
        <v>74</v>
      </c>
      <c r="AU148" s="197" t="s">
        <v>80</v>
      </c>
      <c r="AY148" s="196" t="s">
        <v>118</v>
      </c>
      <c r="BK148" s="198">
        <f>SUM(BK149:BK153)</f>
        <v>0</v>
      </c>
    </row>
    <row r="149" s="2" customFormat="1" ht="14.4" customHeight="1">
      <c r="A149" s="39"/>
      <c r="B149" s="40"/>
      <c r="C149" s="201" t="s">
        <v>225</v>
      </c>
      <c r="D149" s="201" t="s">
        <v>120</v>
      </c>
      <c r="E149" s="202" t="s">
        <v>226</v>
      </c>
      <c r="F149" s="203" t="s">
        <v>227</v>
      </c>
      <c r="G149" s="204" t="s">
        <v>228</v>
      </c>
      <c r="H149" s="205">
        <v>54.700000000000003</v>
      </c>
      <c r="I149" s="206"/>
      <c r="J149" s="207">
        <f>ROUND(I149*H149,2)</f>
        <v>0</v>
      </c>
      <c r="K149" s="203" t="s">
        <v>124</v>
      </c>
      <c r="L149" s="45"/>
      <c r="M149" s="208" t="s">
        <v>19</v>
      </c>
      <c r="N149" s="209" t="s">
        <v>46</v>
      </c>
      <c r="O149" s="85"/>
      <c r="P149" s="210">
        <f>O149*H149</f>
        <v>0</v>
      </c>
      <c r="Q149" s="210">
        <v>0.12064</v>
      </c>
      <c r="R149" s="210">
        <f>Q149*H149</f>
        <v>6.5990080000000004</v>
      </c>
      <c r="S149" s="210">
        <v>0</v>
      </c>
      <c r="T149" s="21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125</v>
      </c>
      <c r="AT149" s="212" t="s">
        <v>120</v>
      </c>
      <c r="AU149" s="212" t="s">
        <v>84</v>
      </c>
      <c r="AY149" s="18" t="s">
        <v>118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80</v>
      </c>
      <c r="BK149" s="213">
        <f>ROUND(I149*H149,2)</f>
        <v>0</v>
      </c>
      <c r="BL149" s="18" t="s">
        <v>125</v>
      </c>
      <c r="BM149" s="212" t="s">
        <v>229</v>
      </c>
    </row>
    <row r="150" s="2" customFormat="1">
      <c r="A150" s="39"/>
      <c r="B150" s="40"/>
      <c r="C150" s="41"/>
      <c r="D150" s="214" t="s">
        <v>127</v>
      </c>
      <c r="E150" s="41"/>
      <c r="F150" s="215" t="s">
        <v>230</v>
      </c>
      <c r="G150" s="41"/>
      <c r="H150" s="41"/>
      <c r="I150" s="216"/>
      <c r="J150" s="41"/>
      <c r="K150" s="41"/>
      <c r="L150" s="45"/>
      <c r="M150" s="217"/>
      <c r="N150" s="21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127</v>
      </c>
      <c r="AU150" s="18" t="s">
        <v>84</v>
      </c>
    </row>
    <row r="151" s="2" customFormat="1" ht="14.4" customHeight="1">
      <c r="A151" s="39"/>
      <c r="B151" s="40"/>
      <c r="C151" s="230" t="s">
        <v>231</v>
      </c>
      <c r="D151" s="230" t="s">
        <v>176</v>
      </c>
      <c r="E151" s="231" t="s">
        <v>232</v>
      </c>
      <c r="F151" s="232" t="s">
        <v>233</v>
      </c>
      <c r="G151" s="233" t="s">
        <v>234</v>
      </c>
      <c r="H151" s="234">
        <v>497.76999999999998</v>
      </c>
      <c r="I151" s="235"/>
      <c r="J151" s="236">
        <f>ROUND(I151*H151,2)</f>
        <v>0</v>
      </c>
      <c r="K151" s="232" t="s">
        <v>124</v>
      </c>
      <c r="L151" s="237"/>
      <c r="M151" s="238" t="s">
        <v>19</v>
      </c>
      <c r="N151" s="239" t="s">
        <v>46</v>
      </c>
      <c r="O151" s="85"/>
      <c r="P151" s="210">
        <f>O151*H151</f>
        <v>0</v>
      </c>
      <c r="Q151" s="210">
        <v>0.010999999999999999</v>
      </c>
      <c r="R151" s="210">
        <f>Q151*H151</f>
        <v>5.4754699999999996</v>
      </c>
      <c r="S151" s="210">
        <v>0</v>
      </c>
      <c r="T151" s="21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2" t="s">
        <v>165</v>
      </c>
      <c r="AT151" s="212" t="s">
        <v>176</v>
      </c>
      <c r="AU151" s="212" t="s">
        <v>84</v>
      </c>
      <c r="AY151" s="18" t="s">
        <v>118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8" t="s">
        <v>80</v>
      </c>
      <c r="BK151" s="213">
        <f>ROUND(I151*H151,2)</f>
        <v>0</v>
      </c>
      <c r="BL151" s="18" t="s">
        <v>125</v>
      </c>
      <c r="BM151" s="212" t="s">
        <v>235</v>
      </c>
    </row>
    <row r="152" s="2" customFormat="1">
      <c r="A152" s="39"/>
      <c r="B152" s="40"/>
      <c r="C152" s="41"/>
      <c r="D152" s="214" t="s">
        <v>127</v>
      </c>
      <c r="E152" s="41"/>
      <c r="F152" s="215" t="s">
        <v>233</v>
      </c>
      <c r="G152" s="41"/>
      <c r="H152" s="41"/>
      <c r="I152" s="216"/>
      <c r="J152" s="41"/>
      <c r="K152" s="41"/>
      <c r="L152" s="45"/>
      <c r="M152" s="217"/>
      <c r="N152" s="21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127</v>
      </c>
      <c r="AU152" s="18" t="s">
        <v>84</v>
      </c>
    </row>
    <row r="153" s="13" customFormat="1">
      <c r="A153" s="13"/>
      <c r="B153" s="219"/>
      <c r="C153" s="220"/>
      <c r="D153" s="214" t="s">
        <v>129</v>
      </c>
      <c r="E153" s="220"/>
      <c r="F153" s="222" t="s">
        <v>236</v>
      </c>
      <c r="G153" s="220"/>
      <c r="H153" s="223">
        <v>497.76999999999998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129</v>
      </c>
      <c r="AU153" s="229" t="s">
        <v>84</v>
      </c>
      <c r="AV153" s="13" t="s">
        <v>84</v>
      </c>
      <c r="AW153" s="13" t="s">
        <v>4</v>
      </c>
      <c r="AX153" s="13" t="s">
        <v>80</v>
      </c>
      <c r="AY153" s="229" t="s">
        <v>118</v>
      </c>
    </row>
    <row r="154" s="12" customFormat="1" ht="22.8" customHeight="1">
      <c r="A154" s="12"/>
      <c r="B154" s="185"/>
      <c r="C154" s="186"/>
      <c r="D154" s="187" t="s">
        <v>74</v>
      </c>
      <c r="E154" s="199" t="s">
        <v>147</v>
      </c>
      <c r="F154" s="199" t="s">
        <v>237</v>
      </c>
      <c r="G154" s="186"/>
      <c r="H154" s="186"/>
      <c r="I154" s="189"/>
      <c r="J154" s="200">
        <f>BK154</f>
        <v>0</v>
      </c>
      <c r="K154" s="186"/>
      <c r="L154" s="191"/>
      <c r="M154" s="192"/>
      <c r="N154" s="193"/>
      <c r="O154" s="193"/>
      <c r="P154" s="194">
        <f>SUM(P155:P170)</f>
        <v>0</v>
      </c>
      <c r="Q154" s="193"/>
      <c r="R154" s="194">
        <f>SUM(R155:R170)</f>
        <v>38.519289200000003</v>
      </c>
      <c r="S154" s="193"/>
      <c r="T154" s="195">
        <f>SUM(T155:T170)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6" t="s">
        <v>80</v>
      </c>
      <c r="AT154" s="197" t="s">
        <v>74</v>
      </c>
      <c r="AU154" s="197" t="s">
        <v>80</v>
      </c>
      <c r="AY154" s="196" t="s">
        <v>118</v>
      </c>
      <c r="BK154" s="198">
        <f>SUM(BK155:BK170)</f>
        <v>0</v>
      </c>
    </row>
    <row r="155" s="2" customFormat="1" ht="14.4" customHeight="1">
      <c r="A155" s="39"/>
      <c r="B155" s="40"/>
      <c r="C155" s="201" t="s">
        <v>238</v>
      </c>
      <c r="D155" s="201" t="s">
        <v>120</v>
      </c>
      <c r="E155" s="202" t="s">
        <v>239</v>
      </c>
      <c r="F155" s="203" t="s">
        <v>240</v>
      </c>
      <c r="G155" s="204" t="s">
        <v>123</v>
      </c>
      <c r="H155" s="205">
        <v>29.719999999999999</v>
      </c>
      <c r="I155" s="206"/>
      <c r="J155" s="207">
        <f>ROUND(I155*H155,2)</f>
        <v>0</v>
      </c>
      <c r="K155" s="203" t="s">
        <v>124</v>
      </c>
      <c r="L155" s="45"/>
      <c r="M155" s="208" t="s">
        <v>19</v>
      </c>
      <c r="N155" s="209" t="s">
        <v>46</v>
      </c>
      <c r="O155" s="85"/>
      <c r="P155" s="210">
        <f>O155*H155</f>
        <v>0</v>
      </c>
      <c r="Q155" s="210">
        <v>0.34499999999999997</v>
      </c>
      <c r="R155" s="210">
        <f>Q155*H155</f>
        <v>10.253399999999999</v>
      </c>
      <c r="S155" s="210">
        <v>0</v>
      </c>
      <c r="T155" s="21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2" t="s">
        <v>125</v>
      </c>
      <c r="AT155" s="212" t="s">
        <v>120</v>
      </c>
      <c r="AU155" s="212" t="s">
        <v>84</v>
      </c>
      <c r="AY155" s="18" t="s">
        <v>118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8" t="s">
        <v>80</v>
      </c>
      <c r="BK155" s="213">
        <f>ROUND(I155*H155,2)</f>
        <v>0</v>
      </c>
      <c r="BL155" s="18" t="s">
        <v>125</v>
      </c>
      <c r="BM155" s="212" t="s">
        <v>241</v>
      </c>
    </row>
    <row r="156" s="2" customFormat="1">
      <c r="A156" s="39"/>
      <c r="B156" s="40"/>
      <c r="C156" s="41"/>
      <c r="D156" s="214" t="s">
        <v>127</v>
      </c>
      <c r="E156" s="41"/>
      <c r="F156" s="215" t="s">
        <v>242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127</v>
      </c>
      <c r="AU156" s="18" t="s">
        <v>84</v>
      </c>
    </row>
    <row r="157" s="2" customFormat="1" ht="14.4" customHeight="1">
      <c r="A157" s="39"/>
      <c r="B157" s="40"/>
      <c r="C157" s="201" t="s">
        <v>243</v>
      </c>
      <c r="D157" s="201" t="s">
        <v>120</v>
      </c>
      <c r="E157" s="202" t="s">
        <v>244</v>
      </c>
      <c r="F157" s="203" t="s">
        <v>245</v>
      </c>
      <c r="G157" s="204" t="s">
        <v>123</v>
      </c>
      <c r="H157" s="205">
        <v>29.719999999999999</v>
      </c>
      <c r="I157" s="206"/>
      <c r="J157" s="207">
        <f>ROUND(I157*H157,2)</f>
        <v>0</v>
      </c>
      <c r="K157" s="203" t="s">
        <v>124</v>
      </c>
      <c r="L157" s="45"/>
      <c r="M157" s="208" t="s">
        <v>19</v>
      </c>
      <c r="N157" s="209" t="s">
        <v>46</v>
      </c>
      <c r="O157" s="85"/>
      <c r="P157" s="210">
        <f>O157*H157</f>
        <v>0</v>
      </c>
      <c r="Q157" s="210">
        <v>0.37190000000000001</v>
      </c>
      <c r="R157" s="210">
        <f>Q157*H157</f>
        <v>11.052868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125</v>
      </c>
      <c r="AT157" s="212" t="s">
        <v>120</v>
      </c>
      <c r="AU157" s="212" t="s">
        <v>84</v>
      </c>
      <c r="AY157" s="18" t="s">
        <v>118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80</v>
      </c>
      <c r="BK157" s="213">
        <f>ROUND(I157*H157,2)</f>
        <v>0</v>
      </c>
      <c r="BL157" s="18" t="s">
        <v>125</v>
      </c>
      <c r="BM157" s="212" t="s">
        <v>246</v>
      </c>
    </row>
    <row r="158" s="2" customFormat="1">
      <c r="A158" s="39"/>
      <c r="B158" s="40"/>
      <c r="C158" s="41"/>
      <c r="D158" s="214" t="s">
        <v>127</v>
      </c>
      <c r="E158" s="41"/>
      <c r="F158" s="215" t="s">
        <v>247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127</v>
      </c>
      <c r="AU158" s="18" t="s">
        <v>84</v>
      </c>
    </row>
    <row r="159" s="2" customFormat="1" ht="14.4" customHeight="1">
      <c r="A159" s="39"/>
      <c r="B159" s="40"/>
      <c r="C159" s="201" t="s">
        <v>7</v>
      </c>
      <c r="D159" s="201" t="s">
        <v>120</v>
      </c>
      <c r="E159" s="202" t="s">
        <v>248</v>
      </c>
      <c r="F159" s="203" t="s">
        <v>249</v>
      </c>
      <c r="G159" s="204" t="s">
        <v>123</v>
      </c>
      <c r="H159" s="205">
        <v>20.34</v>
      </c>
      <c r="I159" s="206"/>
      <c r="J159" s="207">
        <f>ROUND(I159*H159,2)</f>
        <v>0</v>
      </c>
      <c r="K159" s="203" t="s">
        <v>124</v>
      </c>
      <c r="L159" s="45"/>
      <c r="M159" s="208" t="s">
        <v>19</v>
      </c>
      <c r="N159" s="209" t="s">
        <v>46</v>
      </c>
      <c r="O159" s="85"/>
      <c r="P159" s="210">
        <f>O159*H159</f>
        <v>0</v>
      </c>
      <c r="Q159" s="210">
        <v>0.40799999999999997</v>
      </c>
      <c r="R159" s="210">
        <f>Q159*H159</f>
        <v>8.2987199999999994</v>
      </c>
      <c r="S159" s="210">
        <v>0</v>
      </c>
      <c r="T159" s="21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2" t="s">
        <v>125</v>
      </c>
      <c r="AT159" s="212" t="s">
        <v>120</v>
      </c>
      <c r="AU159" s="212" t="s">
        <v>84</v>
      </c>
      <c r="AY159" s="18" t="s">
        <v>118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8" t="s">
        <v>80</v>
      </c>
      <c r="BK159" s="213">
        <f>ROUND(I159*H159,2)</f>
        <v>0</v>
      </c>
      <c r="BL159" s="18" t="s">
        <v>125</v>
      </c>
      <c r="BM159" s="212" t="s">
        <v>250</v>
      </c>
    </row>
    <row r="160" s="2" customFormat="1">
      <c r="A160" s="39"/>
      <c r="B160" s="40"/>
      <c r="C160" s="41"/>
      <c r="D160" s="214" t="s">
        <v>127</v>
      </c>
      <c r="E160" s="41"/>
      <c r="F160" s="215" t="s">
        <v>251</v>
      </c>
      <c r="G160" s="41"/>
      <c r="H160" s="41"/>
      <c r="I160" s="216"/>
      <c r="J160" s="41"/>
      <c r="K160" s="41"/>
      <c r="L160" s="45"/>
      <c r="M160" s="217"/>
      <c r="N160" s="21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127</v>
      </c>
      <c r="AU160" s="18" t="s">
        <v>84</v>
      </c>
    </row>
    <row r="161" s="2" customFormat="1" ht="14.4" customHeight="1">
      <c r="A161" s="39"/>
      <c r="B161" s="40"/>
      <c r="C161" s="201" t="s">
        <v>252</v>
      </c>
      <c r="D161" s="201" t="s">
        <v>120</v>
      </c>
      <c r="E161" s="202" t="s">
        <v>253</v>
      </c>
      <c r="F161" s="203" t="s">
        <v>254</v>
      </c>
      <c r="G161" s="204" t="s">
        <v>123</v>
      </c>
      <c r="H161" s="205">
        <v>78.260000000000005</v>
      </c>
      <c r="I161" s="206"/>
      <c r="J161" s="207">
        <f>ROUND(I161*H161,2)</f>
        <v>0</v>
      </c>
      <c r="K161" s="203" t="s">
        <v>124</v>
      </c>
      <c r="L161" s="45"/>
      <c r="M161" s="208" t="s">
        <v>19</v>
      </c>
      <c r="N161" s="209" t="s">
        <v>46</v>
      </c>
      <c r="O161" s="85"/>
      <c r="P161" s="210">
        <f>O161*H161</f>
        <v>0</v>
      </c>
      <c r="Q161" s="210">
        <v>0.10362</v>
      </c>
      <c r="R161" s="210">
        <f>Q161*H161</f>
        <v>8.1093012000000009</v>
      </c>
      <c r="S161" s="210">
        <v>0</v>
      </c>
      <c r="T161" s="21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125</v>
      </c>
      <c r="AT161" s="212" t="s">
        <v>120</v>
      </c>
      <c r="AU161" s="212" t="s">
        <v>84</v>
      </c>
      <c r="AY161" s="18" t="s">
        <v>118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80</v>
      </c>
      <c r="BK161" s="213">
        <f>ROUND(I161*H161,2)</f>
        <v>0</v>
      </c>
      <c r="BL161" s="18" t="s">
        <v>125</v>
      </c>
      <c r="BM161" s="212" t="s">
        <v>255</v>
      </c>
    </row>
    <row r="162" s="2" customFormat="1">
      <c r="A162" s="39"/>
      <c r="B162" s="40"/>
      <c r="C162" s="41"/>
      <c r="D162" s="214" t="s">
        <v>127</v>
      </c>
      <c r="E162" s="41"/>
      <c r="F162" s="215" t="s">
        <v>256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127</v>
      </c>
      <c r="AU162" s="18" t="s">
        <v>84</v>
      </c>
    </row>
    <row r="163" s="13" customFormat="1">
      <c r="A163" s="13"/>
      <c r="B163" s="219"/>
      <c r="C163" s="220"/>
      <c r="D163" s="214" t="s">
        <v>129</v>
      </c>
      <c r="E163" s="221" t="s">
        <v>19</v>
      </c>
      <c r="F163" s="222" t="s">
        <v>257</v>
      </c>
      <c r="G163" s="220"/>
      <c r="H163" s="223">
        <v>29.719999999999999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129</v>
      </c>
      <c r="AU163" s="229" t="s">
        <v>84</v>
      </c>
      <c r="AV163" s="13" t="s">
        <v>84</v>
      </c>
      <c r="AW163" s="13" t="s">
        <v>34</v>
      </c>
      <c r="AX163" s="13" t="s">
        <v>75</v>
      </c>
      <c r="AY163" s="229" t="s">
        <v>118</v>
      </c>
    </row>
    <row r="164" s="14" customFormat="1">
      <c r="A164" s="14"/>
      <c r="B164" s="240"/>
      <c r="C164" s="241"/>
      <c r="D164" s="214" t="s">
        <v>129</v>
      </c>
      <c r="E164" s="242" t="s">
        <v>19</v>
      </c>
      <c r="F164" s="243" t="s">
        <v>258</v>
      </c>
      <c r="G164" s="241"/>
      <c r="H164" s="242" t="s">
        <v>19</v>
      </c>
      <c r="I164" s="244"/>
      <c r="J164" s="241"/>
      <c r="K164" s="241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129</v>
      </c>
      <c r="AU164" s="249" t="s">
        <v>84</v>
      </c>
      <c r="AV164" s="14" t="s">
        <v>80</v>
      </c>
      <c r="AW164" s="14" t="s">
        <v>34</v>
      </c>
      <c r="AX164" s="14" t="s">
        <v>75</v>
      </c>
      <c r="AY164" s="249" t="s">
        <v>118</v>
      </c>
    </row>
    <row r="165" s="13" customFormat="1">
      <c r="A165" s="13"/>
      <c r="B165" s="219"/>
      <c r="C165" s="220"/>
      <c r="D165" s="214" t="s">
        <v>129</v>
      </c>
      <c r="E165" s="221" t="s">
        <v>19</v>
      </c>
      <c r="F165" s="222" t="s">
        <v>259</v>
      </c>
      <c r="G165" s="220"/>
      <c r="H165" s="223">
        <v>48.539999999999999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129</v>
      </c>
      <c r="AU165" s="229" t="s">
        <v>84</v>
      </c>
      <c r="AV165" s="13" t="s">
        <v>84</v>
      </c>
      <c r="AW165" s="13" t="s">
        <v>34</v>
      </c>
      <c r="AX165" s="13" t="s">
        <v>75</v>
      </c>
      <c r="AY165" s="229" t="s">
        <v>118</v>
      </c>
    </row>
    <row r="166" s="15" customFormat="1">
      <c r="A166" s="15"/>
      <c r="B166" s="250"/>
      <c r="C166" s="251"/>
      <c r="D166" s="214" t="s">
        <v>129</v>
      </c>
      <c r="E166" s="252" t="s">
        <v>19</v>
      </c>
      <c r="F166" s="253" t="s">
        <v>210</v>
      </c>
      <c r="G166" s="251"/>
      <c r="H166" s="254">
        <v>78.259999999999991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0" t="s">
        <v>129</v>
      </c>
      <c r="AU166" s="260" t="s">
        <v>84</v>
      </c>
      <c r="AV166" s="15" t="s">
        <v>125</v>
      </c>
      <c r="AW166" s="15" t="s">
        <v>34</v>
      </c>
      <c r="AX166" s="15" t="s">
        <v>80</v>
      </c>
      <c r="AY166" s="260" t="s">
        <v>118</v>
      </c>
    </row>
    <row r="167" s="2" customFormat="1" ht="14.4" customHeight="1">
      <c r="A167" s="39"/>
      <c r="B167" s="40"/>
      <c r="C167" s="230" t="s">
        <v>260</v>
      </c>
      <c r="D167" s="230" t="s">
        <v>176</v>
      </c>
      <c r="E167" s="231" t="s">
        <v>261</v>
      </c>
      <c r="F167" s="232" t="s">
        <v>262</v>
      </c>
      <c r="G167" s="233" t="s">
        <v>123</v>
      </c>
      <c r="H167" s="234">
        <v>5</v>
      </c>
      <c r="I167" s="235"/>
      <c r="J167" s="236">
        <f>ROUND(I167*H167,2)</f>
        <v>0</v>
      </c>
      <c r="K167" s="232" t="s">
        <v>124</v>
      </c>
      <c r="L167" s="237"/>
      <c r="M167" s="238" t="s">
        <v>19</v>
      </c>
      <c r="N167" s="239" t="s">
        <v>46</v>
      </c>
      <c r="O167" s="85"/>
      <c r="P167" s="210">
        <f>O167*H167</f>
        <v>0</v>
      </c>
      <c r="Q167" s="210">
        <v>0.161</v>
      </c>
      <c r="R167" s="210">
        <f>Q167*H167</f>
        <v>0.80500000000000005</v>
      </c>
      <c r="S167" s="210">
        <v>0</v>
      </c>
      <c r="T167" s="21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2" t="s">
        <v>165</v>
      </c>
      <c r="AT167" s="212" t="s">
        <v>176</v>
      </c>
      <c r="AU167" s="212" t="s">
        <v>84</v>
      </c>
      <c r="AY167" s="18" t="s">
        <v>118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8" t="s">
        <v>80</v>
      </c>
      <c r="BK167" s="213">
        <f>ROUND(I167*H167,2)</f>
        <v>0</v>
      </c>
      <c r="BL167" s="18" t="s">
        <v>125</v>
      </c>
      <c r="BM167" s="212" t="s">
        <v>263</v>
      </c>
    </row>
    <row r="168" s="2" customFormat="1">
      <c r="A168" s="39"/>
      <c r="B168" s="40"/>
      <c r="C168" s="41"/>
      <c r="D168" s="214" t="s">
        <v>127</v>
      </c>
      <c r="E168" s="41"/>
      <c r="F168" s="215" t="s">
        <v>262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127</v>
      </c>
      <c r="AU168" s="18" t="s">
        <v>84</v>
      </c>
    </row>
    <row r="169" s="2" customFormat="1" ht="14.4" customHeight="1">
      <c r="A169" s="39"/>
      <c r="B169" s="40"/>
      <c r="C169" s="201" t="s">
        <v>264</v>
      </c>
      <c r="D169" s="201" t="s">
        <v>120</v>
      </c>
      <c r="E169" s="202" t="s">
        <v>265</v>
      </c>
      <c r="F169" s="203" t="s">
        <v>266</v>
      </c>
      <c r="G169" s="204" t="s">
        <v>123</v>
      </c>
      <c r="H169" s="205">
        <v>29.719999999999999</v>
      </c>
      <c r="I169" s="206"/>
      <c r="J169" s="207">
        <f>ROUND(I169*H169,2)</f>
        <v>0</v>
      </c>
      <c r="K169" s="203" t="s">
        <v>124</v>
      </c>
      <c r="L169" s="45"/>
      <c r="M169" s="208" t="s">
        <v>19</v>
      </c>
      <c r="N169" s="209" t="s">
        <v>46</v>
      </c>
      <c r="O169" s="85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2" t="s">
        <v>125</v>
      </c>
      <c r="AT169" s="212" t="s">
        <v>120</v>
      </c>
      <c r="AU169" s="212" t="s">
        <v>84</v>
      </c>
      <c r="AY169" s="18" t="s">
        <v>118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8" t="s">
        <v>80</v>
      </c>
      <c r="BK169" s="213">
        <f>ROUND(I169*H169,2)</f>
        <v>0</v>
      </c>
      <c r="BL169" s="18" t="s">
        <v>125</v>
      </c>
      <c r="BM169" s="212" t="s">
        <v>267</v>
      </c>
    </row>
    <row r="170" s="2" customFormat="1">
      <c r="A170" s="39"/>
      <c r="B170" s="40"/>
      <c r="C170" s="41"/>
      <c r="D170" s="214" t="s">
        <v>127</v>
      </c>
      <c r="E170" s="41"/>
      <c r="F170" s="215" t="s">
        <v>268</v>
      </c>
      <c r="G170" s="41"/>
      <c r="H170" s="41"/>
      <c r="I170" s="216"/>
      <c r="J170" s="41"/>
      <c r="K170" s="41"/>
      <c r="L170" s="45"/>
      <c r="M170" s="217"/>
      <c r="N170" s="21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127</v>
      </c>
      <c r="AU170" s="18" t="s">
        <v>84</v>
      </c>
    </row>
    <row r="171" s="12" customFormat="1" ht="22.8" customHeight="1">
      <c r="A171" s="12"/>
      <c r="B171" s="185"/>
      <c r="C171" s="186"/>
      <c r="D171" s="187" t="s">
        <v>74</v>
      </c>
      <c r="E171" s="199" t="s">
        <v>170</v>
      </c>
      <c r="F171" s="199" t="s">
        <v>269</v>
      </c>
      <c r="G171" s="186"/>
      <c r="H171" s="186"/>
      <c r="I171" s="189"/>
      <c r="J171" s="200">
        <f>BK171</f>
        <v>0</v>
      </c>
      <c r="K171" s="186"/>
      <c r="L171" s="191"/>
      <c r="M171" s="192"/>
      <c r="N171" s="193"/>
      <c r="O171" s="193"/>
      <c r="P171" s="194">
        <f>SUM(P172:P231)</f>
        <v>0</v>
      </c>
      <c r="Q171" s="193"/>
      <c r="R171" s="194">
        <f>SUM(R172:R231)</f>
        <v>0.61936999999999987</v>
      </c>
      <c r="S171" s="193"/>
      <c r="T171" s="195">
        <f>SUM(T172:T231)</f>
        <v>4.1097999999999999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6" t="s">
        <v>80</v>
      </c>
      <c r="AT171" s="197" t="s">
        <v>74</v>
      </c>
      <c r="AU171" s="197" t="s">
        <v>80</v>
      </c>
      <c r="AY171" s="196" t="s">
        <v>118</v>
      </c>
      <c r="BK171" s="198">
        <f>SUM(BK172:BK231)</f>
        <v>0</v>
      </c>
    </row>
    <row r="172" s="2" customFormat="1" ht="14.4" customHeight="1">
      <c r="A172" s="39"/>
      <c r="B172" s="40"/>
      <c r="C172" s="201" t="s">
        <v>270</v>
      </c>
      <c r="D172" s="201" t="s">
        <v>120</v>
      </c>
      <c r="E172" s="202" t="s">
        <v>271</v>
      </c>
      <c r="F172" s="203" t="s">
        <v>272</v>
      </c>
      <c r="G172" s="204" t="s">
        <v>234</v>
      </c>
      <c r="H172" s="205">
        <v>6</v>
      </c>
      <c r="I172" s="206"/>
      <c r="J172" s="207">
        <f>ROUND(I172*H172,2)</f>
        <v>0</v>
      </c>
      <c r="K172" s="203" t="s">
        <v>124</v>
      </c>
      <c r="L172" s="45"/>
      <c r="M172" s="208" t="s">
        <v>19</v>
      </c>
      <c r="N172" s="209" t="s">
        <v>46</v>
      </c>
      <c r="O172" s="85"/>
      <c r="P172" s="210">
        <f>O172*H172</f>
        <v>0</v>
      </c>
      <c r="Q172" s="210">
        <v>0.00069999999999999999</v>
      </c>
      <c r="R172" s="210">
        <f>Q172*H172</f>
        <v>0.0041999999999999997</v>
      </c>
      <c r="S172" s="210">
        <v>0</v>
      </c>
      <c r="T172" s="21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2" t="s">
        <v>125</v>
      </c>
      <c r="AT172" s="212" t="s">
        <v>120</v>
      </c>
      <c r="AU172" s="212" t="s">
        <v>84</v>
      </c>
      <c r="AY172" s="18" t="s">
        <v>118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8" t="s">
        <v>80</v>
      </c>
      <c r="BK172" s="213">
        <f>ROUND(I172*H172,2)</f>
        <v>0</v>
      </c>
      <c r="BL172" s="18" t="s">
        <v>125</v>
      </c>
      <c r="BM172" s="212" t="s">
        <v>273</v>
      </c>
    </row>
    <row r="173" s="2" customFormat="1">
      <c r="A173" s="39"/>
      <c r="B173" s="40"/>
      <c r="C173" s="41"/>
      <c r="D173" s="214" t="s">
        <v>127</v>
      </c>
      <c r="E173" s="41"/>
      <c r="F173" s="215" t="s">
        <v>274</v>
      </c>
      <c r="G173" s="41"/>
      <c r="H173" s="41"/>
      <c r="I173" s="216"/>
      <c r="J173" s="41"/>
      <c r="K173" s="41"/>
      <c r="L173" s="45"/>
      <c r="M173" s="217"/>
      <c r="N173" s="21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127</v>
      </c>
      <c r="AU173" s="18" t="s">
        <v>84</v>
      </c>
    </row>
    <row r="174" s="2" customFormat="1" ht="14.4" customHeight="1">
      <c r="A174" s="39"/>
      <c r="B174" s="40"/>
      <c r="C174" s="230" t="s">
        <v>275</v>
      </c>
      <c r="D174" s="230" t="s">
        <v>176</v>
      </c>
      <c r="E174" s="231" t="s">
        <v>276</v>
      </c>
      <c r="F174" s="232" t="s">
        <v>277</v>
      </c>
      <c r="G174" s="233" t="s">
        <v>234</v>
      </c>
      <c r="H174" s="234">
        <v>2</v>
      </c>
      <c r="I174" s="235"/>
      <c r="J174" s="236">
        <f>ROUND(I174*H174,2)</f>
        <v>0</v>
      </c>
      <c r="K174" s="232" t="s">
        <v>124</v>
      </c>
      <c r="L174" s="237"/>
      <c r="M174" s="238" t="s">
        <v>19</v>
      </c>
      <c r="N174" s="239" t="s">
        <v>46</v>
      </c>
      <c r="O174" s="85"/>
      <c r="P174" s="210">
        <f>O174*H174</f>
        <v>0</v>
      </c>
      <c r="Q174" s="210">
        <v>0.0025000000000000001</v>
      </c>
      <c r="R174" s="210">
        <f>Q174*H174</f>
        <v>0.0050000000000000001</v>
      </c>
      <c r="S174" s="210">
        <v>0</v>
      </c>
      <c r="T174" s="21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2" t="s">
        <v>165</v>
      </c>
      <c r="AT174" s="212" t="s">
        <v>176</v>
      </c>
      <c r="AU174" s="212" t="s">
        <v>84</v>
      </c>
      <c r="AY174" s="18" t="s">
        <v>118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8" t="s">
        <v>80</v>
      </c>
      <c r="BK174" s="213">
        <f>ROUND(I174*H174,2)</f>
        <v>0</v>
      </c>
      <c r="BL174" s="18" t="s">
        <v>125</v>
      </c>
      <c r="BM174" s="212" t="s">
        <v>278</v>
      </c>
    </row>
    <row r="175" s="2" customFormat="1">
      <c r="A175" s="39"/>
      <c r="B175" s="40"/>
      <c r="C175" s="41"/>
      <c r="D175" s="214" t="s">
        <v>127</v>
      </c>
      <c r="E175" s="41"/>
      <c r="F175" s="215" t="s">
        <v>277</v>
      </c>
      <c r="G175" s="41"/>
      <c r="H175" s="41"/>
      <c r="I175" s="216"/>
      <c r="J175" s="41"/>
      <c r="K175" s="41"/>
      <c r="L175" s="45"/>
      <c r="M175" s="217"/>
      <c r="N175" s="218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127</v>
      </c>
      <c r="AU175" s="18" t="s">
        <v>84</v>
      </c>
    </row>
    <row r="176" s="14" customFormat="1">
      <c r="A176" s="14"/>
      <c r="B176" s="240"/>
      <c r="C176" s="241"/>
      <c r="D176" s="214" t="s">
        <v>129</v>
      </c>
      <c r="E176" s="242" t="s">
        <v>19</v>
      </c>
      <c r="F176" s="243" t="s">
        <v>279</v>
      </c>
      <c r="G176" s="241"/>
      <c r="H176" s="242" t="s">
        <v>19</v>
      </c>
      <c r="I176" s="244"/>
      <c r="J176" s="241"/>
      <c r="K176" s="241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129</v>
      </c>
      <c r="AU176" s="249" t="s">
        <v>84</v>
      </c>
      <c r="AV176" s="14" t="s">
        <v>80</v>
      </c>
      <c r="AW176" s="14" t="s">
        <v>34</v>
      </c>
      <c r="AX176" s="14" t="s">
        <v>75</v>
      </c>
      <c r="AY176" s="249" t="s">
        <v>118</v>
      </c>
    </row>
    <row r="177" s="13" customFormat="1">
      <c r="A177" s="13"/>
      <c r="B177" s="219"/>
      <c r="C177" s="220"/>
      <c r="D177" s="214" t="s">
        <v>129</v>
      </c>
      <c r="E177" s="221" t="s">
        <v>19</v>
      </c>
      <c r="F177" s="222" t="s">
        <v>84</v>
      </c>
      <c r="G177" s="220"/>
      <c r="H177" s="223">
        <v>2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129</v>
      </c>
      <c r="AU177" s="229" t="s">
        <v>84</v>
      </c>
      <c r="AV177" s="13" t="s">
        <v>84</v>
      </c>
      <c r="AW177" s="13" t="s">
        <v>34</v>
      </c>
      <c r="AX177" s="13" t="s">
        <v>80</v>
      </c>
      <c r="AY177" s="229" t="s">
        <v>118</v>
      </c>
    </row>
    <row r="178" s="2" customFormat="1" ht="14.4" customHeight="1">
      <c r="A178" s="39"/>
      <c r="B178" s="40"/>
      <c r="C178" s="230" t="s">
        <v>280</v>
      </c>
      <c r="D178" s="230" t="s">
        <v>176</v>
      </c>
      <c r="E178" s="231" t="s">
        <v>281</v>
      </c>
      <c r="F178" s="232" t="s">
        <v>282</v>
      </c>
      <c r="G178" s="233" t="s">
        <v>234</v>
      </c>
      <c r="H178" s="234">
        <v>3</v>
      </c>
      <c r="I178" s="235"/>
      <c r="J178" s="236">
        <f>ROUND(I178*H178,2)</f>
        <v>0</v>
      </c>
      <c r="K178" s="232" t="s">
        <v>124</v>
      </c>
      <c r="L178" s="237"/>
      <c r="M178" s="238" t="s">
        <v>19</v>
      </c>
      <c r="N178" s="239" t="s">
        <v>46</v>
      </c>
      <c r="O178" s="85"/>
      <c r="P178" s="210">
        <f>O178*H178</f>
        <v>0</v>
      </c>
      <c r="Q178" s="210">
        <v>0.0035000000000000001</v>
      </c>
      <c r="R178" s="210">
        <f>Q178*H178</f>
        <v>0.010500000000000001</v>
      </c>
      <c r="S178" s="210">
        <v>0</v>
      </c>
      <c r="T178" s="21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2" t="s">
        <v>165</v>
      </c>
      <c r="AT178" s="212" t="s">
        <v>176</v>
      </c>
      <c r="AU178" s="212" t="s">
        <v>84</v>
      </c>
      <c r="AY178" s="18" t="s">
        <v>118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8" t="s">
        <v>80</v>
      </c>
      <c r="BK178" s="213">
        <f>ROUND(I178*H178,2)</f>
        <v>0</v>
      </c>
      <c r="BL178" s="18" t="s">
        <v>125</v>
      </c>
      <c r="BM178" s="212" t="s">
        <v>283</v>
      </c>
    </row>
    <row r="179" s="2" customFormat="1">
      <c r="A179" s="39"/>
      <c r="B179" s="40"/>
      <c r="C179" s="41"/>
      <c r="D179" s="214" t="s">
        <v>127</v>
      </c>
      <c r="E179" s="41"/>
      <c r="F179" s="215" t="s">
        <v>282</v>
      </c>
      <c r="G179" s="41"/>
      <c r="H179" s="41"/>
      <c r="I179" s="216"/>
      <c r="J179" s="41"/>
      <c r="K179" s="41"/>
      <c r="L179" s="45"/>
      <c r="M179" s="217"/>
      <c r="N179" s="218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127</v>
      </c>
      <c r="AU179" s="18" t="s">
        <v>84</v>
      </c>
    </row>
    <row r="180" s="14" customFormat="1">
      <c r="A180" s="14"/>
      <c r="B180" s="240"/>
      <c r="C180" s="241"/>
      <c r="D180" s="214" t="s">
        <v>129</v>
      </c>
      <c r="E180" s="242" t="s">
        <v>19</v>
      </c>
      <c r="F180" s="243" t="s">
        <v>284</v>
      </c>
      <c r="G180" s="241"/>
      <c r="H180" s="242" t="s">
        <v>19</v>
      </c>
      <c r="I180" s="244"/>
      <c r="J180" s="241"/>
      <c r="K180" s="241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129</v>
      </c>
      <c r="AU180" s="249" t="s">
        <v>84</v>
      </c>
      <c r="AV180" s="14" t="s">
        <v>80</v>
      </c>
      <c r="AW180" s="14" t="s">
        <v>34</v>
      </c>
      <c r="AX180" s="14" t="s">
        <v>75</v>
      </c>
      <c r="AY180" s="249" t="s">
        <v>118</v>
      </c>
    </row>
    <row r="181" s="13" customFormat="1">
      <c r="A181" s="13"/>
      <c r="B181" s="219"/>
      <c r="C181" s="220"/>
      <c r="D181" s="214" t="s">
        <v>129</v>
      </c>
      <c r="E181" s="221" t="s">
        <v>19</v>
      </c>
      <c r="F181" s="222" t="s">
        <v>84</v>
      </c>
      <c r="G181" s="220"/>
      <c r="H181" s="223">
        <v>2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129</v>
      </c>
      <c r="AU181" s="229" t="s">
        <v>84</v>
      </c>
      <c r="AV181" s="13" t="s">
        <v>84</v>
      </c>
      <c r="AW181" s="13" t="s">
        <v>34</v>
      </c>
      <c r="AX181" s="13" t="s">
        <v>75</v>
      </c>
      <c r="AY181" s="229" t="s">
        <v>118</v>
      </c>
    </row>
    <row r="182" s="14" customFormat="1">
      <c r="A182" s="14"/>
      <c r="B182" s="240"/>
      <c r="C182" s="241"/>
      <c r="D182" s="214" t="s">
        <v>129</v>
      </c>
      <c r="E182" s="242" t="s">
        <v>19</v>
      </c>
      <c r="F182" s="243" t="s">
        <v>285</v>
      </c>
      <c r="G182" s="241"/>
      <c r="H182" s="242" t="s">
        <v>19</v>
      </c>
      <c r="I182" s="244"/>
      <c r="J182" s="241"/>
      <c r="K182" s="241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129</v>
      </c>
      <c r="AU182" s="249" t="s">
        <v>84</v>
      </c>
      <c r="AV182" s="14" t="s">
        <v>80</v>
      </c>
      <c r="AW182" s="14" t="s">
        <v>34</v>
      </c>
      <c r="AX182" s="14" t="s">
        <v>75</v>
      </c>
      <c r="AY182" s="249" t="s">
        <v>118</v>
      </c>
    </row>
    <row r="183" s="13" customFormat="1">
      <c r="A183" s="13"/>
      <c r="B183" s="219"/>
      <c r="C183" s="220"/>
      <c r="D183" s="214" t="s">
        <v>129</v>
      </c>
      <c r="E183" s="221" t="s">
        <v>19</v>
      </c>
      <c r="F183" s="222" t="s">
        <v>80</v>
      </c>
      <c r="G183" s="220"/>
      <c r="H183" s="223">
        <v>1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129</v>
      </c>
      <c r="AU183" s="229" t="s">
        <v>84</v>
      </c>
      <c r="AV183" s="13" t="s">
        <v>84</v>
      </c>
      <c r="AW183" s="13" t="s">
        <v>34</v>
      </c>
      <c r="AX183" s="13" t="s">
        <v>75</v>
      </c>
      <c r="AY183" s="229" t="s">
        <v>118</v>
      </c>
    </row>
    <row r="184" s="15" customFormat="1">
      <c r="A184" s="15"/>
      <c r="B184" s="250"/>
      <c r="C184" s="251"/>
      <c r="D184" s="214" t="s">
        <v>129</v>
      </c>
      <c r="E184" s="252" t="s">
        <v>19</v>
      </c>
      <c r="F184" s="253" t="s">
        <v>210</v>
      </c>
      <c r="G184" s="251"/>
      <c r="H184" s="254">
        <v>3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0" t="s">
        <v>129</v>
      </c>
      <c r="AU184" s="260" t="s">
        <v>84</v>
      </c>
      <c r="AV184" s="15" t="s">
        <v>125</v>
      </c>
      <c r="AW184" s="15" t="s">
        <v>34</v>
      </c>
      <c r="AX184" s="15" t="s">
        <v>80</v>
      </c>
      <c r="AY184" s="260" t="s">
        <v>118</v>
      </c>
    </row>
    <row r="185" s="2" customFormat="1" ht="14.4" customHeight="1">
      <c r="A185" s="39"/>
      <c r="B185" s="40"/>
      <c r="C185" s="230" t="s">
        <v>286</v>
      </c>
      <c r="D185" s="230" t="s">
        <v>176</v>
      </c>
      <c r="E185" s="231" t="s">
        <v>287</v>
      </c>
      <c r="F185" s="232" t="s">
        <v>288</v>
      </c>
      <c r="G185" s="233" t="s">
        <v>234</v>
      </c>
      <c r="H185" s="234">
        <v>1</v>
      </c>
      <c r="I185" s="235"/>
      <c r="J185" s="236">
        <f>ROUND(I185*H185,2)</f>
        <v>0</v>
      </c>
      <c r="K185" s="232" t="s">
        <v>124</v>
      </c>
      <c r="L185" s="237"/>
      <c r="M185" s="238" t="s">
        <v>19</v>
      </c>
      <c r="N185" s="239" t="s">
        <v>46</v>
      </c>
      <c r="O185" s="85"/>
      <c r="P185" s="210">
        <f>O185*H185</f>
        <v>0</v>
      </c>
      <c r="Q185" s="210">
        <v>0.0016999999999999999</v>
      </c>
      <c r="R185" s="210">
        <f>Q185*H185</f>
        <v>0.0016999999999999999</v>
      </c>
      <c r="S185" s="210">
        <v>0</v>
      </c>
      <c r="T185" s="21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2" t="s">
        <v>165</v>
      </c>
      <c r="AT185" s="212" t="s">
        <v>176</v>
      </c>
      <c r="AU185" s="212" t="s">
        <v>84</v>
      </c>
      <c r="AY185" s="18" t="s">
        <v>118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8" t="s">
        <v>80</v>
      </c>
      <c r="BK185" s="213">
        <f>ROUND(I185*H185,2)</f>
        <v>0</v>
      </c>
      <c r="BL185" s="18" t="s">
        <v>125</v>
      </c>
      <c r="BM185" s="212" t="s">
        <v>289</v>
      </c>
    </row>
    <row r="186" s="2" customFormat="1">
      <c r="A186" s="39"/>
      <c r="B186" s="40"/>
      <c r="C186" s="41"/>
      <c r="D186" s="214" t="s">
        <v>127</v>
      </c>
      <c r="E186" s="41"/>
      <c r="F186" s="215" t="s">
        <v>288</v>
      </c>
      <c r="G186" s="41"/>
      <c r="H186" s="41"/>
      <c r="I186" s="216"/>
      <c r="J186" s="41"/>
      <c r="K186" s="41"/>
      <c r="L186" s="45"/>
      <c r="M186" s="217"/>
      <c r="N186" s="218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127</v>
      </c>
      <c r="AU186" s="18" t="s">
        <v>84</v>
      </c>
    </row>
    <row r="187" s="14" customFormat="1">
      <c r="A187" s="14"/>
      <c r="B187" s="240"/>
      <c r="C187" s="241"/>
      <c r="D187" s="214" t="s">
        <v>129</v>
      </c>
      <c r="E187" s="242" t="s">
        <v>19</v>
      </c>
      <c r="F187" s="243" t="s">
        <v>290</v>
      </c>
      <c r="G187" s="241"/>
      <c r="H187" s="242" t="s">
        <v>19</v>
      </c>
      <c r="I187" s="244"/>
      <c r="J187" s="241"/>
      <c r="K187" s="241"/>
      <c r="L187" s="245"/>
      <c r="M187" s="246"/>
      <c r="N187" s="247"/>
      <c r="O187" s="247"/>
      <c r="P187" s="247"/>
      <c r="Q187" s="247"/>
      <c r="R187" s="247"/>
      <c r="S187" s="247"/>
      <c r="T187" s="24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9" t="s">
        <v>129</v>
      </c>
      <c r="AU187" s="249" t="s">
        <v>84</v>
      </c>
      <c r="AV187" s="14" t="s">
        <v>80</v>
      </c>
      <c r="AW187" s="14" t="s">
        <v>34</v>
      </c>
      <c r="AX187" s="14" t="s">
        <v>75</v>
      </c>
      <c r="AY187" s="249" t="s">
        <v>118</v>
      </c>
    </row>
    <row r="188" s="13" customFormat="1">
      <c r="A188" s="13"/>
      <c r="B188" s="219"/>
      <c r="C188" s="220"/>
      <c r="D188" s="214" t="s">
        <v>129</v>
      </c>
      <c r="E188" s="221" t="s">
        <v>19</v>
      </c>
      <c r="F188" s="222" t="s">
        <v>80</v>
      </c>
      <c r="G188" s="220"/>
      <c r="H188" s="223">
        <v>1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129</v>
      </c>
      <c r="AU188" s="229" t="s">
        <v>84</v>
      </c>
      <c r="AV188" s="13" t="s">
        <v>84</v>
      </c>
      <c r="AW188" s="13" t="s">
        <v>34</v>
      </c>
      <c r="AX188" s="13" t="s">
        <v>80</v>
      </c>
      <c r="AY188" s="229" t="s">
        <v>118</v>
      </c>
    </row>
    <row r="189" s="2" customFormat="1" ht="14.4" customHeight="1">
      <c r="A189" s="39"/>
      <c r="B189" s="40"/>
      <c r="C189" s="201" t="s">
        <v>291</v>
      </c>
      <c r="D189" s="201" t="s">
        <v>120</v>
      </c>
      <c r="E189" s="202" t="s">
        <v>292</v>
      </c>
      <c r="F189" s="203" t="s">
        <v>293</v>
      </c>
      <c r="G189" s="204" t="s">
        <v>234</v>
      </c>
      <c r="H189" s="205">
        <v>5</v>
      </c>
      <c r="I189" s="206"/>
      <c r="J189" s="207">
        <f>ROUND(I189*H189,2)</f>
        <v>0</v>
      </c>
      <c r="K189" s="203" t="s">
        <v>124</v>
      </c>
      <c r="L189" s="45"/>
      <c r="M189" s="208" t="s">
        <v>19</v>
      </c>
      <c r="N189" s="209" t="s">
        <v>46</v>
      </c>
      <c r="O189" s="85"/>
      <c r="P189" s="210">
        <f>O189*H189</f>
        <v>0</v>
      </c>
      <c r="Q189" s="210">
        <v>0.10940999999999999</v>
      </c>
      <c r="R189" s="210">
        <f>Q189*H189</f>
        <v>0.54704999999999993</v>
      </c>
      <c r="S189" s="210">
        <v>0</v>
      </c>
      <c r="T189" s="21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2" t="s">
        <v>125</v>
      </c>
      <c r="AT189" s="212" t="s">
        <v>120</v>
      </c>
      <c r="AU189" s="212" t="s">
        <v>84</v>
      </c>
      <c r="AY189" s="18" t="s">
        <v>118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8" t="s">
        <v>80</v>
      </c>
      <c r="BK189" s="213">
        <f>ROUND(I189*H189,2)</f>
        <v>0</v>
      </c>
      <c r="BL189" s="18" t="s">
        <v>125</v>
      </c>
      <c r="BM189" s="212" t="s">
        <v>294</v>
      </c>
    </row>
    <row r="190" s="2" customFormat="1">
      <c r="A190" s="39"/>
      <c r="B190" s="40"/>
      <c r="C190" s="41"/>
      <c r="D190" s="214" t="s">
        <v>127</v>
      </c>
      <c r="E190" s="41"/>
      <c r="F190" s="215" t="s">
        <v>295</v>
      </c>
      <c r="G190" s="41"/>
      <c r="H190" s="41"/>
      <c r="I190" s="216"/>
      <c r="J190" s="41"/>
      <c r="K190" s="41"/>
      <c r="L190" s="45"/>
      <c r="M190" s="217"/>
      <c r="N190" s="218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127</v>
      </c>
      <c r="AU190" s="18" t="s">
        <v>84</v>
      </c>
    </row>
    <row r="191" s="2" customFormat="1" ht="14.4" customHeight="1">
      <c r="A191" s="39"/>
      <c r="B191" s="40"/>
      <c r="C191" s="230" t="s">
        <v>296</v>
      </c>
      <c r="D191" s="230" t="s">
        <v>176</v>
      </c>
      <c r="E191" s="231" t="s">
        <v>297</v>
      </c>
      <c r="F191" s="232" t="s">
        <v>298</v>
      </c>
      <c r="G191" s="233" t="s">
        <v>234</v>
      </c>
      <c r="H191" s="234">
        <v>5</v>
      </c>
      <c r="I191" s="235"/>
      <c r="J191" s="236">
        <f>ROUND(I191*H191,2)</f>
        <v>0</v>
      </c>
      <c r="K191" s="232" t="s">
        <v>124</v>
      </c>
      <c r="L191" s="237"/>
      <c r="M191" s="238" t="s">
        <v>19</v>
      </c>
      <c r="N191" s="239" t="s">
        <v>46</v>
      </c>
      <c r="O191" s="85"/>
      <c r="P191" s="210">
        <f>O191*H191</f>
        <v>0</v>
      </c>
      <c r="Q191" s="210">
        <v>0.0061000000000000004</v>
      </c>
      <c r="R191" s="210">
        <f>Q191*H191</f>
        <v>0.030500000000000003</v>
      </c>
      <c r="S191" s="210">
        <v>0</v>
      </c>
      <c r="T191" s="21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2" t="s">
        <v>165</v>
      </c>
      <c r="AT191" s="212" t="s">
        <v>176</v>
      </c>
      <c r="AU191" s="212" t="s">
        <v>84</v>
      </c>
      <c r="AY191" s="18" t="s">
        <v>118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8" t="s">
        <v>80</v>
      </c>
      <c r="BK191" s="213">
        <f>ROUND(I191*H191,2)</f>
        <v>0</v>
      </c>
      <c r="BL191" s="18" t="s">
        <v>125</v>
      </c>
      <c r="BM191" s="212" t="s">
        <v>299</v>
      </c>
    </row>
    <row r="192" s="2" customFormat="1">
      <c r="A192" s="39"/>
      <c r="B192" s="40"/>
      <c r="C192" s="41"/>
      <c r="D192" s="214" t="s">
        <v>127</v>
      </c>
      <c r="E192" s="41"/>
      <c r="F192" s="215" t="s">
        <v>298</v>
      </c>
      <c r="G192" s="41"/>
      <c r="H192" s="41"/>
      <c r="I192" s="216"/>
      <c r="J192" s="41"/>
      <c r="K192" s="41"/>
      <c r="L192" s="45"/>
      <c r="M192" s="217"/>
      <c r="N192" s="218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127</v>
      </c>
      <c r="AU192" s="18" t="s">
        <v>84</v>
      </c>
    </row>
    <row r="193" s="2" customFormat="1" ht="14.4" customHeight="1">
      <c r="A193" s="39"/>
      <c r="B193" s="40"/>
      <c r="C193" s="230" t="s">
        <v>300</v>
      </c>
      <c r="D193" s="230" t="s">
        <v>176</v>
      </c>
      <c r="E193" s="231" t="s">
        <v>301</v>
      </c>
      <c r="F193" s="232" t="s">
        <v>302</v>
      </c>
      <c r="G193" s="233" t="s">
        <v>234</v>
      </c>
      <c r="H193" s="234">
        <v>6</v>
      </c>
      <c r="I193" s="235"/>
      <c r="J193" s="236">
        <f>ROUND(I193*H193,2)</f>
        <v>0</v>
      </c>
      <c r="K193" s="232" t="s">
        <v>124</v>
      </c>
      <c r="L193" s="237"/>
      <c r="M193" s="238" t="s">
        <v>19</v>
      </c>
      <c r="N193" s="239" t="s">
        <v>46</v>
      </c>
      <c r="O193" s="85"/>
      <c r="P193" s="210">
        <f>O193*H193</f>
        <v>0</v>
      </c>
      <c r="Q193" s="210">
        <v>0.00035</v>
      </c>
      <c r="R193" s="210">
        <f>Q193*H193</f>
        <v>0.0020999999999999999</v>
      </c>
      <c r="S193" s="210">
        <v>0</v>
      </c>
      <c r="T193" s="21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2" t="s">
        <v>165</v>
      </c>
      <c r="AT193" s="212" t="s">
        <v>176</v>
      </c>
      <c r="AU193" s="212" t="s">
        <v>84</v>
      </c>
      <c r="AY193" s="18" t="s">
        <v>118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8" t="s">
        <v>80</v>
      </c>
      <c r="BK193" s="213">
        <f>ROUND(I193*H193,2)</f>
        <v>0</v>
      </c>
      <c r="BL193" s="18" t="s">
        <v>125</v>
      </c>
      <c r="BM193" s="212" t="s">
        <v>303</v>
      </c>
    </row>
    <row r="194" s="2" customFormat="1">
      <c r="A194" s="39"/>
      <c r="B194" s="40"/>
      <c r="C194" s="41"/>
      <c r="D194" s="214" t="s">
        <v>127</v>
      </c>
      <c r="E194" s="41"/>
      <c r="F194" s="215" t="s">
        <v>302</v>
      </c>
      <c r="G194" s="41"/>
      <c r="H194" s="41"/>
      <c r="I194" s="216"/>
      <c r="J194" s="41"/>
      <c r="K194" s="41"/>
      <c r="L194" s="45"/>
      <c r="M194" s="217"/>
      <c r="N194" s="218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127</v>
      </c>
      <c r="AU194" s="18" t="s">
        <v>84</v>
      </c>
    </row>
    <row r="195" s="2" customFormat="1" ht="14.4" customHeight="1">
      <c r="A195" s="39"/>
      <c r="B195" s="40"/>
      <c r="C195" s="230" t="s">
        <v>304</v>
      </c>
      <c r="D195" s="230" t="s">
        <v>176</v>
      </c>
      <c r="E195" s="231" t="s">
        <v>305</v>
      </c>
      <c r="F195" s="232" t="s">
        <v>306</v>
      </c>
      <c r="G195" s="233" t="s">
        <v>234</v>
      </c>
      <c r="H195" s="234">
        <v>5</v>
      </c>
      <c r="I195" s="235"/>
      <c r="J195" s="236">
        <f>ROUND(I195*H195,2)</f>
        <v>0</v>
      </c>
      <c r="K195" s="232" t="s">
        <v>124</v>
      </c>
      <c r="L195" s="237"/>
      <c r="M195" s="238" t="s">
        <v>19</v>
      </c>
      <c r="N195" s="239" t="s">
        <v>46</v>
      </c>
      <c r="O195" s="85"/>
      <c r="P195" s="210">
        <f>O195*H195</f>
        <v>0</v>
      </c>
      <c r="Q195" s="210">
        <v>0.00010000000000000001</v>
      </c>
      <c r="R195" s="210">
        <f>Q195*H195</f>
        <v>0.00050000000000000001</v>
      </c>
      <c r="S195" s="210">
        <v>0</v>
      </c>
      <c r="T195" s="21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2" t="s">
        <v>165</v>
      </c>
      <c r="AT195" s="212" t="s">
        <v>176</v>
      </c>
      <c r="AU195" s="212" t="s">
        <v>84</v>
      </c>
      <c r="AY195" s="18" t="s">
        <v>118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8" t="s">
        <v>80</v>
      </c>
      <c r="BK195" s="213">
        <f>ROUND(I195*H195,2)</f>
        <v>0</v>
      </c>
      <c r="BL195" s="18" t="s">
        <v>125</v>
      </c>
      <c r="BM195" s="212" t="s">
        <v>307</v>
      </c>
    </row>
    <row r="196" s="2" customFormat="1">
      <c r="A196" s="39"/>
      <c r="B196" s="40"/>
      <c r="C196" s="41"/>
      <c r="D196" s="214" t="s">
        <v>127</v>
      </c>
      <c r="E196" s="41"/>
      <c r="F196" s="215" t="s">
        <v>306</v>
      </c>
      <c r="G196" s="41"/>
      <c r="H196" s="41"/>
      <c r="I196" s="216"/>
      <c r="J196" s="41"/>
      <c r="K196" s="41"/>
      <c r="L196" s="45"/>
      <c r="M196" s="217"/>
      <c r="N196" s="21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127</v>
      </c>
      <c r="AU196" s="18" t="s">
        <v>84</v>
      </c>
    </row>
    <row r="197" s="2" customFormat="1" ht="14.4" customHeight="1">
      <c r="A197" s="39"/>
      <c r="B197" s="40"/>
      <c r="C197" s="201" t="s">
        <v>308</v>
      </c>
      <c r="D197" s="201" t="s">
        <v>120</v>
      </c>
      <c r="E197" s="202" t="s">
        <v>309</v>
      </c>
      <c r="F197" s="203" t="s">
        <v>310</v>
      </c>
      <c r="G197" s="204" t="s">
        <v>123</v>
      </c>
      <c r="H197" s="205">
        <v>3</v>
      </c>
      <c r="I197" s="206"/>
      <c r="J197" s="207">
        <f>ROUND(I197*H197,2)</f>
        <v>0</v>
      </c>
      <c r="K197" s="203" t="s">
        <v>311</v>
      </c>
      <c r="L197" s="45"/>
      <c r="M197" s="208" t="s">
        <v>19</v>
      </c>
      <c r="N197" s="209" t="s">
        <v>46</v>
      </c>
      <c r="O197" s="85"/>
      <c r="P197" s="210">
        <f>O197*H197</f>
        <v>0</v>
      </c>
      <c r="Q197" s="210">
        <v>0.0025999999999999999</v>
      </c>
      <c r="R197" s="210">
        <f>Q197*H197</f>
        <v>0.0077999999999999996</v>
      </c>
      <c r="S197" s="210">
        <v>0</v>
      </c>
      <c r="T197" s="21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2" t="s">
        <v>125</v>
      </c>
      <c r="AT197" s="212" t="s">
        <v>120</v>
      </c>
      <c r="AU197" s="212" t="s">
        <v>84</v>
      </c>
      <c r="AY197" s="18" t="s">
        <v>118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8" t="s">
        <v>80</v>
      </c>
      <c r="BK197" s="213">
        <f>ROUND(I197*H197,2)</f>
        <v>0</v>
      </c>
      <c r="BL197" s="18" t="s">
        <v>125</v>
      </c>
      <c r="BM197" s="212" t="s">
        <v>312</v>
      </c>
    </row>
    <row r="198" s="2" customFormat="1">
      <c r="A198" s="39"/>
      <c r="B198" s="40"/>
      <c r="C198" s="41"/>
      <c r="D198" s="214" t="s">
        <v>127</v>
      </c>
      <c r="E198" s="41"/>
      <c r="F198" s="215" t="s">
        <v>310</v>
      </c>
      <c r="G198" s="41"/>
      <c r="H198" s="41"/>
      <c r="I198" s="216"/>
      <c r="J198" s="41"/>
      <c r="K198" s="41"/>
      <c r="L198" s="45"/>
      <c r="M198" s="217"/>
      <c r="N198" s="218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127</v>
      </c>
      <c r="AU198" s="18" t="s">
        <v>84</v>
      </c>
    </row>
    <row r="199" s="14" customFormat="1">
      <c r="A199" s="14"/>
      <c r="B199" s="240"/>
      <c r="C199" s="241"/>
      <c r="D199" s="214" t="s">
        <v>129</v>
      </c>
      <c r="E199" s="242" t="s">
        <v>19</v>
      </c>
      <c r="F199" s="243" t="s">
        <v>313</v>
      </c>
      <c r="G199" s="241"/>
      <c r="H199" s="242" t="s">
        <v>19</v>
      </c>
      <c r="I199" s="244"/>
      <c r="J199" s="241"/>
      <c r="K199" s="241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129</v>
      </c>
      <c r="AU199" s="249" t="s">
        <v>84</v>
      </c>
      <c r="AV199" s="14" t="s">
        <v>80</v>
      </c>
      <c r="AW199" s="14" t="s">
        <v>34</v>
      </c>
      <c r="AX199" s="14" t="s">
        <v>75</v>
      </c>
      <c r="AY199" s="249" t="s">
        <v>118</v>
      </c>
    </row>
    <row r="200" s="13" customFormat="1">
      <c r="A200" s="13"/>
      <c r="B200" s="219"/>
      <c r="C200" s="220"/>
      <c r="D200" s="214" t="s">
        <v>129</v>
      </c>
      <c r="E200" s="221" t="s">
        <v>19</v>
      </c>
      <c r="F200" s="222" t="s">
        <v>314</v>
      </c>
      <c r="G200" s="220"/>
      <c r="H200" s="223">
        <v>3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9" t="s">
        <v>129</v>
      </c>
      <c r="AU200" s="229" t="s">
        <v>84</v>
      </c>
      <c r="AV200" s="13" t="s">
        <v>84</v>
      </c>
      <c r="AW200" s="13" t="s">
        <v>34</v>
      </c>
      <c r="AX200" s="13" t="s">
        <v>80</v>
      </c>
      <c r="AY200" s="229" t="s">
        <v>118</v>
      </c>
    </row>
    <row r="201" s="2" customFormat="1" ht="14.4" customHeight="1">
      <c r="A201" s="39"/>
      <c r="B201" s="40"/>
      <c r="C201" s="201" t="s">
        <v>315</v>
      </c>
      <c r="D201" s="201" t="s">
        <v>120</v>
      </c>
      <c r="E201" s="202" t="s">
        <v>316</v>
      </c>
      <c r="F201" s="203" t="s">
        <v>317</v>
      </c>
      <c r="G201" s="204" t="s">
        <v>234</v>
      </c>
      <c r="H201" s="205">
        <v>2</v>
      </c>
      <c r="I201" s="206"/>
      <c r="J201" s="207">
        <f>ROUND(I201*H201,2)</f>
        <v>0</v>
      </c>
      <c r="K201" s="203" t="s">
        <v>124</v>
      </c>
      <c r="L201" s="45"/>
      <c r="M201" s="208" t="s">
        <v>19</v>
      </c>
      <c r="N201" s="209" t="s">
        <v>46</v>
      </c>
      <c r="O201" s="85"/>
      <c r="P201" s="210">
        <f>O201*H201</f>
        <v>0</v>
      </c>
      <c r="Q201" s="210">
        <v>0.0020799999999999998</v>
      </c>
      <c r="R201" s="210">
        <f>Q201*H201</f>
        <v>0.0041599999999999996</v>
      </c>
      <c r="S201" s="210">
        <v>0</v>
      </c>
      <c r="T201" s="21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2" t="s">
        <v>125</v>
      </c>
      <c r="AT201" s="212" t="s">
        <v>120</v>
      </c>
      <c r="AU201" s="212" t="s">
        <v>84</v>
      </c>
      <c r="AY201" s="18" t="s">
        <v>118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8" t="s">
        <v>80</v>
      </c>
      <c r="BK201" s="213">
        <f>ROUND(I201*H201,2)</f>
        <v>0</v>
      </c>
      <c r="BL201" s="18" t="s">
        <v>125</v>
      </c>
      <c r="BM201" s="212" t="s">
        <v>318</v>
      </c>
    </row>
    <row r="202" s="2" customFormat="1">
      <c r="A202" s="39"/>
      <c r="B202" s="40"/>
      <c r="C202" s="41"/>
      <c r="D202" s="214" t="s">
        <v>127</v>
      </c>
      <c r="E202" s="41"/>
      <c r="F202" s="215" t="s">
        <v>319</v>
      </c>
      <c r="G202" s="41"/>
      <c r="H202" s="41"/>
      <c r="I202" s="216"/>
      <c r="J202" s="41"/>
      <c r="K202" s="41"/>
      <c r="L202" s="45"/>
      <c r="M202" s="217"/>
      <c r="N202" s="218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127</v>
      </c>
      <c r="AU202" s="18" t="s">
        <v>84</v>
      </c>
    </row>
    <row r="203" s="2" customFormat="1" ht="14.4" customHeight="1">
      <c r="A203" s="39"/>
      <c r="B203" s="40"/>
      <c r="C203" s="201" t="s">
        <v>320</v>
      </c>
      <c r="D203" s="201" t="s">
        <v>120</v>
      </c>
      <c r="E203" s="202" t="s">
        <v>321</v>
      </c>
      <c r="F203" s="203" t="s">
        <v>322</v>
      </c>
      <c r="G203" s="204" t="s">
        <v>234</v>
      </c>
      <c r="H203" s="205">
        <v>11</v>
      </c>
      <c r="I203" s="206"/>
      <c r="J203" s="207">
        <f>ROUND(I203*H203,2)</f>
        <v>0</v>
      </c>
      <c r="K203" s="203" t="s">
        <v>124</v>
      </c>
      <c r="L203" s="45"/>
      <c r="M203" s="208" t="s">
        <v>19</v>
      </c>
      <c r="N203" s="209" t="s">
        <v>46</v>
      </c>
      <c r="O203" s="85"/>
      <c r="P203" s="210">
        <f>O203*H203</f>
        <v>0</v>
      </c>
      <c r="Q203" s="210">
        <v>0.00052999999999999998</v>
      </c>
      <c r="R203" s="210">
        <f>Q203*H203</f>
        <v>0.0058300000000000001</v>
      </c>
      <c r="S203" s="210">
        <v>0</v>
      </c>
      <c r="T203" s="21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2" t="s">
        <v>125</v>
      </c>
      <c r="AT203" s="212" t="s">
        <v>120</v>
      </c>
      <c r="AU203" s="212" t="s">
        <v>84</v>
      </c>
      <c r="AY203" s="18" t="s">
        <v>118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8" t="s">
        <v>80</v>
      </c>
      <c r="BK203" s="213">
        <f>ROUND(I203*H203,2)</f>
        <v>0</v>
      </c>
      <c r="BL203" s="18" t="s">
        <v>125</v>
      </c>
      <c r="BM203" s="212" t="s">
        <v>323</v>
      </c>
    </row>
    <row r="204" s="2" customFormat="1">
      <c r="A204" s="39"/>
      <c r="B204" s="40"/>
      <c r="C204" s="41"/>
      <c r="D204" s="214" t="s">
        <v>127</v>
      </c>
      <c r="E204" s="41"/>
      <c r="F204" s="215" t="s">
        <v>324</v>
      </c>
      <c r="G204" s="41"/>
      <c r="H204" s="41"/>
      <c r="I204" s="216"/>
      <c r="J204" s="41"/>
      <c r="K204" s="41"/>
      <c r="L204" s="45"/>
      <c r="M204" s="217"/>
      <c r="N204" s="218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127</v>
      </c>
      <c r="AU204" s="18" t="s">
        <v>84</v>
      </c>
    </row>
    <row r="205" s="14" customFormat="1">
      <c r="A205" s="14"/>
      <c r="B205" s="240"/>
      <c r="C205" s="241"/>
      <c r="D205" s="214" t="s">
        <v>129</v>
      </c>
      <c r="E205" s="242" t="s">
        <v>19</v>
      </c>
      <c r="F205" s="243" t="s">
        <v>325</v>
      </c>
      <c r="G205" s="241"/>
      <c r="H205" s="242" t="s">
        <v>19</v>
      </c>
      <c r="I205" s="244"/>
      <c r="J205" s="241"/>
      <c r="K205" s="241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129</v>
      </c>
      <c r="AU205" s="249" t="s">
        <v>84</v>
      </c>
      <c r="AV205" s="14" t="s">
        <v>80</v>
      </c>
      <c r="AW205" s="14" t="s">
        <v>34</v>
      </c>
      <c r="AX205" s="14" t="s">
        <v>75</v>
      </c>
      <c r="AY205" s="249" t="s">
        <v>118</v>
      </c>
    </row>
    <row r="206" s="13" customFormat="1">
      <c r="A206" s="13"/>
      <c r="B206" s="219"/>
      <c r="C206" s="220"/>
      <c r="D206" s="214" t="s">
        <v>129</v>
      </c>
      <c r="E206" s="221" t="s">
        <v>19</v>
      </c>
      <c r="F206" s="222" t="s">
        <v>147</v>
      </c>
      <c r="G206" s="220"/>
      <c r="H206" s="223">
        <v>5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129</v>
      </c>
      <c r="AU206" s="229" t="s">
        <v>84</v>
      </c>
      <c r="AV206" s="13" t="s">
        <v>84</v>
      </c>
      <c r="AW206" s="13" t="s">
        <v>34</v>
      </c>
      <c r="AX206" s="13" t="s">
        <v>75</v>
      </c>
      <c r="AY206" s="229" t="s">
        <v>118</v>
      </c>
    </row>
    <row r="207" s="14" customFormat="1">
      <c r="A207" s="14"/>
      <c r="B207" s="240"/>
      <c r="C207" s="241"/>
      <c r="D207" s="214" t="s">
        <v>129</v>
      </c>
      <c r="E207" s="242" t="s">
        <v>19</v>
      </c>
      <c r="F207" s="243" t="s">
        <v>326</v>
      </c>
      <c r="G207" s="241"/>
      <c r="H207" s="242" t="s">
        <v>19</v>
      </c>
      <c r="I207" s="244"/>
      <c r="J207" s="241"/>
      <c r="K207" s="241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129</v>
      </c>
      <c r="AU207" s="249" t="s">
        <v>84</v>
      </c>
      <c r="AV207" s="14" t="s">
        <v>80</v>
      </c>
      <c r="AW207" s="14" t="s">
        <v>34</v>
      </c>
      <c r="AX207" s="14" t="s">
        <v>75</v>
      </c>
      <c r="AY207" s="249" t="s">
        <v>118</v>
      </c>
    </row>
    <row r="208" s="13" customFormat="1">
      <c r="A208" s="13"/>
      <c r="B208" s="219"/>
      <c r="C208" s="220"/>
      <c r="D208" s="214" t="s">
        <v>129</v>
      </c>
      <c r="E208" s="221" t="s">
        <v>19</v>
      </c>
      <c r="F208" s="222" t="s">
        <v>152</v>
      </c>
      <c r="G208" s="220"/>
      <c r="H208" s="223">
        <v>6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9" t="s">
        <v>129</v>
      </c>
      <c r="AU208" s="229" t="s">
        <v>84</v>
      </c>
      <c r="AV208" s="13" t="s">
        <v>84</v>
      </c>
      <c r="AW208" s="13" t="s">
        <v>34</v>
      </c>
      <c r="AX208" s="13" t="s">
        <v>75</v>
      </c>
      <c r="AY208" s="229" t="s">
        <v>118</v>
      </c>
    </row>
    <row r="209" s="15" customFormat="1">
      <c r="A209" s="15"/>
      <c r="B209" s="250"/>
      <c r="C209" s="251"/>
      <c r="D209" s="214" t="s">
        <v>129</v>
      </c>
      <c r="E209" s="252" t="s">
        <v>19</v>
      </c>
      <c r="F209" s="253" t="s">
        <v>210</v>
      </c>
      <c r="G209" s="251"/>
      <c r="H209" s="254">
        <v>11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0" t="s">
        <v>129</v>
      </c>
      <c r="AU209" s="260" t="s">
        <v>84</v>
      </c>
      <c r="AV209" s="15" t="s">
        <v>125</v>
      </c>
      <c r="AW209" s="15" t="s">
        <v>34</v>
      </c>
      <c r="AX209" s="15" t="s">
        <v>80</v>
      </c>
      <c r="AY209" s="260" t="s">
        <v>118</v>
      </c>
    </row>
    <row r="210" s="2" customFormat="1" ht="14.4" customHeight="1">
      <c r="A210" s="39"/>
      <c r="B210" s="40"/>
      <c r="C210" s="201" t="s">
        <v>327</v>
      </c>
      <c r="D210" s="201" t="s">
        <v>120</v>
      </c>
      <c r="E210" s="202" t="s">
        <v>328</v>
      </c>
      <c r="F210" s="203" t="s">
        <v>329</v>
      </c>
      <c r="G210" s="204" t="s">
        <v>123</v>
      </c>
      <c r="H210" s="205">
        <v>3</v>
      </c>
      <c r="I210" s="206"/>
      <c r="J210" s="207">
        <f>ROUND(I210*H210,2)</f>
        <v>0</v>
      </c>
      <c r="K210" s="203" t="s">
        <v>124</v>
      </c>
      <c r="L210" s="45"/>
      <c r="M210" s="208" t="s">
        <v>19</v>
      </c>
      <c r="N210" s="209" t="s">
        <v>46</v>
      </c>
      <c r="O210" s="85"/>
      <c r="P210" s="210">
        <f>O210*H210</f>
        <v>0</v>
      </c>
      <c r="Q210" s="210">
        <v>1.0000000000000001E-05</v>
      </c>
      <c r="R210" s="210">
        <f>Q210*H210</f>
        <v>3.0000000000000004E-05</v>
      </c>
      <c r="S210" s="210">
        <v>0</v>
      </c>
      <c r="T210" s="21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2" t="s">
        <v>125</v>
      </c>
      <c r="AT210" s="212" t="s">
        <v>120</v>
      </c>
      <c r="AU210" s="212" t="s">
        <v>84</v>
      </c>
      <c r="AY210" s="18" t="s">
        <v>118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8" t="s">
        <v>80</v>
      </c>
      <c r="BK210" s="213">
        <f>ROUND(I210*H210,2)</f>
        <v>0</v>
      </c>
      <c r="BL210" s="18" t="s">
        <v>125</v>
      </c>
      <c r="BM210" s="212" t="s">
        <v>330</v>
      </c>
    </row>
    <row r="211" s="2" customFormat="1">
      <c r="A211" s="39"/>
      <c r="B211" s="40"/>
      <c r="C211" s="41"/>
      <c r="D211" s="214" t="s">
        <v>127</v>
      </c>
      <c r="E211" s="41"/>
      <c r="F211" s="215" t="s">
        <v>331</v>
      </c>
      <c r="G211" s="41"/>
      <c r="H211" s="41"/>
      <c r="I211" s="216"/>
      <c r="J211" s="41"/>
      <c r="K211" s="41"/>
      <c r="L211" s="45"/>
      <c r="M211" s="217"/>
      <c r="N211" s="218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127</v>
      </c>
      <c r="AU211" s="18" t="s">
        <v>84</v>
      </c>
    </row>
    <row r="212" s="2" customFormat="1" ht="14.4" customHeight="1">
      <c r="A212" s="39"/>
      <c r="B212" s="40"/>
      <c r="C212" s="201" t="s">
        <v>332</v>
      </c>
      <c r="D212" s="201" t="s">
        <v>120</v>
      </c>
      <c r="E212" s="202" t="s">
        <v>333</v>
      </c>
      <c r="F212" s="203" t="s">
        <v>334</v>
      </c>
      <c r="G212" s="204" t="s">
        <v>234</v>
      </c>
      <c r="H212" s="205">
        <v>1</v>
      </c>
      <c r="I212" s="206"/>
      <c r="J212" s="207">
        <f>ROUND(I212*H212,2)</f>
        <v>0</v>
      </c>
      <c r="K212" s="203" t="s">
        <v>124</v>
      </c>
      <c r="L212" s="45"/>
      <c r="M212" s="208" t="s">
        <v>19</v>
      </c>
      <c r="N212" s="209" t="s">
        <v>46</v>
      </c>
      <c r="O212" s="85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2" t="s">
        <v>125</v>
      </c>
      <c r="AT212" s="212" t="s">
        <v>120</v>
      </c>
      <c r="AU212" s="212" t="s">
        <v>84</v>
      </c>
      <c r="AY212" s="18" t="s">
        <v>118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8" t="s">
        <v>80</v>
      </c>
      <c r="BK212" s="213">
        <f>ROUND(I212*H212,2)</f>
        <v>0</v>
      </c>
      <c r="BL212" s="18" t="s">
        <v>125</v>
      </c>
      <c r="BM212" s="212" t="s">
        <v>335</v>
      </c>
    </row>
    <row r="213" s="2" customFormat="1">
      <c r="A213" s="39"/>
      <c r="B213" s="40"/>
      <c r="C213" s="41"/>
      <c r="D213" s="214" t="s">
        <v>127</v>
      </c>
      <c r="E213" s="41"/>
      <c r="F213" s="215" t="s">
        <v>336</v>
      </c>
      <c r="G213" s="41"/>
      <c r="H213" s="41"/>
      <c r="I213" s="216"/>
      <c r="J213" s="41"/>
      <c r="K213" s="41"/>
      <c r="L213" s="45"/>
      <c r="M213" s="217"/>
      <c r="N213" s="218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127</v>
      </c>
      <c r="AU213" s="18" t="s">
        <v>84</v>
      </c>
    </row>
    <row r="214" s="2" customFormat="1" ht="14.4" customHeight="1">
      <c r="A214" s="39"/>
      <c r="B214" s="40"/>
      <c r="C214" s="230" t="s">
        <v>337</v>
      </c>
      <c r="D214" s="230" t="s">
        <v>176</v>
      </c>
      <c r="E214" s="231" t="s">
        <v>338</v>
      </c>
      <c r="F214" s="232" t="s">
        <v>339</v>
      </c>
      <c r="G214" s="233" t="s">
        <v>234</v>
      </c>
      <c r="H214" s="234">
        <v>1</v>
      </c>
      <c r="I214" s="235"/>
      <c r="J214" s="236">
        <f>ROUND(I214*H214,2)</f>
        <v>0</v>
      </c>
      <c r="K214" s="232" t="s">
        <v>311</v>
      </c>
      <c r="L214" s="237"/>
      <c r="M214" s="238" t="s">
        <v>19</v>
      </c>
      <c r="N214" s="239" t="s">
        <v>46</v>
      </c>
      <c r="O214" s="85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2" t="s">
        <v>165</v>
      </c>
      <c r="AT214" s="212" t="s">
        <v>176</v>
      </c>
      <c r="AU214" s="212" t="s">
        <v>84</v>
      </c>
      <c r="AY214" s="18" t="s">
        <v>118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8" t="s">
        <v>80</v>
      </c>
      <c r="BK214" s="213">
        <f>ROUND(I214*H214,2)</f>
        <v>0</v>
      </c>
      <c r="BL214" s="18" t="s">
        <v>125</v>
      </c>
      <c r="BM214" s="212" t="s">
        <v>340</v>
      </c>
    </row>
    <row r="215" s="2" customFormat="1">
      <c r="A215" s="39"/>
      <c r="B215" s="40"/>
      <c r="C215" s="41"/>
      <c r="D215" s="214" t="s">
        <v>127</v>
      </c>
      <c r="E215" s="41"/>
      <c r="F215" s="215" t="s">
        <v>339</v>
      </c>
      <c r="G215" s="41"/>
      <c r="H215" s="41"/>
      <c r="I215" s="216"/>
      <c r="J215" s="41"/>
      <c r="K215" s="41"/>
      <c r="L215" s="45"/>
      <c r="M215" s="217"/>
      <c r="N215" s="218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127</v>
      </c>
      <c r="AU215" s="18" t="s">
        <v>84</v>
      </c>
    </row>
    <row r="216" s="2" customFormat="1" ht="14.4" customHeight="1">
      <c r="A216" s="39"/>
      <c r="B216" s="40"/>
      <c r="C216" s="201" t="s">
        <v>341</v>
      </c>
      <c r="D216" s="201" t="s">
        <v>120</v>
      </c>
      <c r="E216" s="202" t="s">
        <v>342</v>
      </c>
      <c r="F216" s="203" t="s">
        <v>343</v>
      </c>
      <c r="G216" s="204" t="s">
        <v>234</v>
      </c>
      <c r="H216" s="205">
        <v>3</v>
      </c>
      <c r="I216" s="206"/>
      <c r="J216" s="207">
        <f>ROUND(I216*H216,2)</f>
        <v>0</v>
      </c>
      <c r="K216" s="203" t="s">
        <v>124</v>
      </c>
      <c r="L216" s="45"/>
      <c r="M216" s="208" t="s">
        <v>19</v>
      </c>
      <c r="N216" s="209" t="s">
        <v>46</v>
      </c>
      <c r="O216" s="85"/>
      <c r="P216" s="210">
        <f>O216*H216</f>
        <v>0</v>
      </c>
      <c r="Q216" s="210">
        <v>0</v>
      </c>
      <c r="R216" s="210">
        <f>Q216*H216</f>
        <v>0</v>
      </c>
      <c r="S216" s="210">
        <v>0.082000000000000003</v>
      </c>
      <c r="T216" s="211">
        <f>S216*H216</f>
        <v>0.246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2" t="s">
        <v>125</v>
      </c>
      <c r="AT216" s="212" t="s">
        <v>120</v>
      </c>
      <c r="AU216" s="212" t="s">
        <v>84</v>
      </c>
      <c r="AY216" s="18" t="s">
        <v>118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8" t="s">
        <v>80</v>
      </c>
      <c r="BK216" s="213">
        <f>ROUND(I216*H216,2)</f>
        <v>0</v>
      </c>
      <c r="BL216" s="18" t="s">
        <v>125</v>
      </c>
      <c r="BM216" s="212" t="s">
        <v>344</v>
      </c>
    </row>
    <row r="217" s="2" customFormat="1">
      <c r="A217" s="39"/>
      <c r="B217" s="40"/>
      <c r="C217" s="41"/>
      <c r="D217" s="214" t="s">
        <v>127</v>
      </c>
      <c r="E217" s="41"/>
      <c r="F217" s="215" t="s">
        <v>345</v>
      </c>
      <c r="G217" s="41"/>
      <c r="H217" s="41"/>
      <c r="I217" s="216"/>
      <c r="J217" s="41"/>
      <c r="K217" s="41"/>
      <c r="L217" s="45"/>
      <c r="M217" s="217"/>
      <c r="N217" s="218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127</v>
      </c>
      <c r="AU217" s="18" t="s">
        <v>84</v>
      </c>
    </row>
    <row r="218" s="14" customFormat="1">
      <c r="A218" s="14"/>
      <c r="B218" s="240"/>
      <c r="C218" s="241"/>
      <c r="D218" s="214" t="s">
        <v>129</v>
      </c>
      <c r="E218" s="242" t="s">
        <v>19</v>
      </c>
      <c r="F218" s="243" t="s">
        <v>285</v>
      </c>
      <c r="G218" s="241"/>
      <c r="H218" s="242" t="s">
        <v>19</v>
      </c>
      <c r="I218" s="244"/>
      <c r="J218" s="241"/>
      <c r="K218" s="241"/>
      <c r="L218" s="245"/>
      <c r="M218" s="246"/>
      <c r="N218" s="247"/>
      <c r="O218" s="247"/>
      <c r="P218" s="247"/>
      <c r="Q218" s="247"/>
      <c r="R218" s="247"/>
      <c r="S218" s="247"/>
      <c r="T218" s="24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9" t="s">
        <v>129</v>
      </c>
      <c r="AU218" s="249" t="s">
        <v>84</v>
      </c>
      <c r="AV218" s="14" t="s">
        <v>80</v>
      </c>
      <c r="AW218" s="14" t="s">
        <v>34</v>
      </c>
      <c r="AX218" s="14" t="s">
        <v>75</v>
      </c>
      <c r="AY218" s="249" t="s">
        <v>118</v>
      </c>
    </row>
    <row r="219" s="13" customFormat="1">
      <c r="A219" s="13"/>
      <c r="B219" s="219"/>
      <c r="C219" s="220"/>
      <c r="D219" s="214" t="s">
        <v>129</v>
      </c>
      <c r="E219" s="221" t="s">
        <v>19</v>
      </c>
      <c r="F219" s="222" t="s">
        <v>80</v>
      </c>
      <c r="G219" s="220"/>
      <c r="H219" s="223">
        <v>1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9" t="s">
        <v>129</v>
      </c>
      <c r="AU219" s="229" t="s">
        <v>84</v>
      </c>
      <c r="AV219" s="13" t="s">
        <v>84</v>
      </c>
      <c r="AW219" s="13" t="s">
        <v>34</v>
      </c>
      <c r="AX219" s="13" t="s">
        <v>75</v>
      </c>
      <c r="AY219" s="229" t="s">
        <v>118</v>
      </c>
    </row>
    <row r="220" s="14" customFormat="1">
      <c r="A220" s="14"/>
      <c r="B220" s="240"/>
      <c r="C220" s="241"/>
      <c r="D220" s="214" t="s">
        <v>129</v>
      </c>
      <c r="E220" s="242" t="s">
        <v>19</v>
      </c>
      <c r="F220" s="243" t="s">
        <v>284</v>
      </c>
      <c r="G220" s="241"/>
      <c r="H220" s="242" t="s">
        <v>19</v>
      </c>
      <c r="I220" s="244"/>
      <c r="J220" s="241"/>
      <c r="K220" s="241"/>
      <c r="L220" s="245"/>
      <c r="M220" s="246"/>
      <c r="N220" s="247"/>
      <c r="O220" s="247"/>
      <c r="P220" s="247"/>
      <c r="Q220" s="247"/>
      <c r="R220" s="247"/>
      <c r="S220" s="247"/>
      <c r="T220" s="24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9" t="s">
        <v>129</v>
      </c>
      <c r="AU220" s="249" t="s">
        <v>84</v>
      </c>
      <c r="AV220" s="14" t="s">
        <v>80</v>
      </c>
      <c r="AW220" s="14" t="s">
        <v>34</v>
      </c>
      <c r="AX220" s="14" t="s">
        <v>75</v>
      </c>
      <c r="AY220" s="249" t="s">
        <v>118</v>
      </c>
    </row>
    <row r="221" s="13" customFormat="1">
      <c r="A221" s="13"/>
      <c r="B221" s="219"/>
      <c r="C221" s="220"/>
      <c r="D221" s="214" t="s">
        <v>129</v>
      </c>
      <c r="E221" s="221" t="s">
        <v>19</v>
      </c>
      <c r="F221" s="222" t="s">
        <v>84</v>
      </c>
      <c r="G221" s="220"/>
      <c r="H221" s="223">
        <v>2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129</v>
      </c>
      <c r="AU221" s="229" t="s">
        <v>84</v>
      </c>
      <c r="AV221" s="13" t="s">
        <v>84</v>
      </c>
      <c r="AW221" s="13" t="s">
        <v>34</v>
      </c>
      <c r="AX221" s="13" t="s">
        <v>75</v>
      </c>
      <c r="AY221" s="229" t="s">
        <v>118</v>
      </c>
    </row>
    <row r="222" s="15" customFormat="1">
      <c r="A222" s="15"/>
      <c r="B222" s="250"/>
      <c r="C222" s="251"/>
      <c r="D222" s="214" t="s">
        <v>129</v>
      </c>
      <c r="E222" s="252" t="s">
        <v>19</v>
      </c>
      <c r="F222" s="253" t="s">
        <v>210</v>
      </c>
      <c r="G222" s="251"/>
      <c r="H222" s="254">
        <v>3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0" t="s">
        <v>129</v>
      </c>
      <c r="AU222" s="260" t="s">
        <v>84</v>
      </c>
      <c r="AV222" s="15" t="s">
        <v>125</v>
      </c>
      <c r="AW222" s="15" t="s">
        <v>34</v>
      </c>
      <c r="AX222" s="15" t="s">
        <v>80</v>
      </c>
      <c r="AY222" s="260" t="s">
        <v>118</v>
      </c>
    </row>
    <row r="223" s="2" customFormat="1" ht="14.4" customHeight="1">
      <c r="A223" s="39"/>
      <c r="B223" s="40"/>
      <c r="C223" s="201" t="s">
        <v>346</v>
      </c>
      <c r="D223" s="201" t="s">
        <v>120</v>
      </c>
      <c r="E223" s="202" t="s">
        <v>347</v>
      </c>
      <c r="F223" s="203" t="s">
        <v>348</v>
      </c>
      <c r="G223" s="204" t="s">
        <v>234</v>
      </c>
      <c r="H223" s="205">
        <v>2</v>
      </c>
      <c r="I223" s="206"/>
      <c r="J223" s="207">
        <f>ROUND(I223*H223,2)</f>
        <v>0</v>
      </c>
      <c r="K223" s="203" t="s">
        <v>124</v>
      </c>
      <c r="L223" s="45"/>
      <c r="M223" s="208" t="s">
        <v>19</v>
      </c>
      <c r="N223" s="209" t="s">
        <v>46</v>
      </c>
      <c r="O223" s="85"/>
      <c r="P223" s="210">
        <f>O223*H223</f>
        <v>0</v>
      </c>
      <c r="Q223" s="210">
        <v>0</v>
      </c>
      <c r="R223" s="210">
        <f>Q223*H223</f>
        <v>0</v>
      </c>
      <c r="S223" s="210">
        <v>0.0040000000000000001</v>
      </c>
      <c r="T223" s="211">
        <f>S223*H223</f>
        <v>0.0080000000000000002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2" t="s">
        <v>125</v>
      </c>
      <c r="AT223" s="212" t="s">
        <v>120</v>
      </c>
      <c r="AU223" s="212" t="s">
        <v>84</v>
      </c>
      <c r="AY223" s="18" t="s">
        <v>118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8" t="s">
        <v>80</v>
      </c>
      <c r="BK223" s="213">
        <f>ROUND(I223*H223,2)</f>
        <v>0</v>
      </c>
      <c r="BL223" s="18" t="s">
        <v>125</v>
      </c>
      <c r="BM223" s="212" t="s">
        <v>349</v>
      </c>
    </row>
    <row r="224" s="2" customFormat="1">
      <c r="A224" s="39"/>
      <c r="B224" s="40"/>
      <c r="C224" s="41"/>
      <c r="D224" s="214" t="s">
        <v>127</v>
      </c>
      <c r="E224" s="41"/>
      <c r="F224" s="215" t="s">
        <v>350</v>
      </c>
      <c r="G224" s="41"/>
      <c r="H224" s="41"/>
      <c r="I224" s="216"/>
      <c r="J224" s="41"/>
      <c r="K224" s="41"/>
      <c r="L224" s="45"/>
      <c r="M224" s="217"/>
      <c r="N224" s="218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127</v>
      </c>
      <c r="AU224" s="18" t="s">
        <v>84</v>
      </c>
    </row>
    <row r="225" s="14" customFormat="1">
      <c r="A225" s="14"/>
      <c r="B225" s="240"/>
      <c r="C225" s="241"/>
      <c r="D225" s="214" t="s">
        <v>129</v>
      </c>
      <c r="E225" s="242" t="s">
        <v>19</v>
      </c>
      <c r="F225" s="243" t="s">
        <v>290</v>
      </c>
      <c r="G225" s="241"/>
      <c r="H225" s="242" t="s">
        <v>19</v>
      </c>
      <c r="I225" s="244"/>
      <c r="J225" s="241"/>
      <c r="K225" s="241"/>
      <c r="L225" s="245"/>
      <c r="M225" s="246"/>
      <c r="N225" s="247"/>
      <c r="O225" s="247"/>
      <c r="P225" s="247"/>
      <c r="Q225" s="247"/>
      <c r="R225" s="247"/>
      <c r="S225" s="247"/>
      <c r="T225" s="24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9" t="s">
        <v>129</v>
      </c>
      <c r="AU225" s="249" t="s">
        <v>84</v>
      </c>
      <c r="AV225" s="14" t="s">
        <v>80</v>
      </c>
      <c r="AW225" s="14" t="s">
        <v>34</v>
      </c>
      <c r="AX225" s="14" t="s">
        <v>75</v>
      </c>
      <c r="AY225" s="249" t="s">
        <v>118</v>
      </c>
    </row>
    <row r="226" s="13" customFormat="1">
      <c r="A226" s="13"/>
      <c r="B226" s="219"/>
      <c r="C226" s="220"/>
      <c r="D226" s="214" t="s">
        <v>129</v>
      </c>
      <c r="E226" s="221" t="s">
        <v>19</v>
      </c>
      <c r="F226" s="222" t="s">
        <v>84</v>
      </c>
      <c r="G226" s="220"/>
      <c r="H226" s="223">
        <v>2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9" t="s">
        <v>129</v>
      </c>
      <c r="AU226" s="229" t="s">
        <v>84</v>
      </c>
      <c r="AV226" s="13" t="s">
        <v>84</v>
      </c>
      <c r="AW226" s="13" t="s">
        <v>34</v>
      </c>
      <c r="AX226" s="13" t="s">
        <v>80</v>
      </c>
      <c r="AY226" s="229" t="s">
        <v>118</v>
      </c>
    </row>
    <row r="227" s="2" customFormat="1" ht="14.4" customHeight="1">
      <c r="A227" s="39"/>
      <c r="B227" s="40"/>
      <c r="C227" s="201" t="s">
        <v>351</v>
      </c>
      <c r="D227" s="201" t="s">
        <v>120</v>
      </c>
      <c r="E227" s="202" t="s">
        <v>352</v>
      </c>
      <c r="F227" s="203" t="s">
        <v>353</v>
      </c>
      <c r="G227" s="204" t="s">
        <v>138</v>
      </c>
      <c r="H227" s="205">
        <v>1.4830000000000001</v>
      </c>
      <c r="I227" s="206"/>
      <c r="J227" s="207">
        <f>ROUND(I227*H227,2)</f>
        <v>0</v>
      </c>
      <c r="K227" s="203" t="s">
        <v>124</v>
      </c>
      <c r="L227" s="45"/>
      <c r="M227" s="208" t="s">
        <v>19</v>
      </c>
      <c r="N227" s="209" t="s">
        <v>46</v>
      </c>
      <c r="O227" s="85"/>
      <c r="P227" s="210">
        <f>O227*H227</f>
        <v>0</v>
      </c>
      <c r="Q227" s="210">
        <v>0</v>
      </c>
      <c r="R227" s="210">
        <f>Q227*H227</f>
        <v>0</v>
      </c>
      <c r="S227" s="210">
        <v>2.6000000000000001</v>
      </c>
      <c r="T227" s="211">
        <f>S227*H227</f>
        <v>3.8558000000000003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2" t="s">
        <v>125</v>
      </c>
      <c r="AT227" s="212" t="s">
        <v>120</v>
      </c>
      <c r="AU227" s="212" t="s">
        <v>84</v>
      </c>
      <c r="AY227" s="18" t="s">
        <v>118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8" t="s">
        <v>80</v>
      </c>
      <c r="BK227" s="213">
        <f>ROUND(I227*H227,2)</f>
        <v>0</v>
      </c>
      <c r="BL227" s="18" t="s">
        <v>125</v>
      </c>
      <c r="BM227" s="212" t="s">
        <v>354</v>
      </c>
    </row>
    <row r="228" s="2" customFormat="1">
      <c r="A228" s="39"/>
      <c r="B228" s="40"/>
      <c r="C228" s="41"/>
      <c r="D228" s="214" t="s">
        <v>127</v>
      </c>
      <c r="E228" s="41"/>
      <c r="F228" s="215" t="s">
        <v>355</v>
      </c>
      <c r="G228" s="41"/>
      <c r="H228" s="41"/>
      <c r="I228" s="216"/>
      <c r="J228" s="41"/>
      <c r="K228" s="41"/>
      <c r="L228" s="45"/>
      <c r="M228" s="217"/>
      <c r="N228" s="218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127</v>
      </c>
      <c r="AU228" s="18" t="s">
        <v>84</v>
      </c>
    </row>
    <row r="229" s="13" customFormat="1">
      <c r="A229" s="13"/>
      <c r="B229" s="219"/>
      <c r="C229" s="220"/>
      <c r="D229" s="214" t="s">
        <v>129</v>
      </c>
      <c r="E229" s="221" t="s">
        <v>19</v>
      </c>
      <c r="F229" s="222" t="s">
        <v>356</v>
      </c>
      <c r="G229" s="220"/>
      <c r="H229" s="223">
        <v>1.4830000000000001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9" t="s">
        <v>129</v>
      </c>
      <c r="AU229" s="229" t="s">
        <v>84</v>
      </c>
      <c r="AV229" s="13" t="s">
        <v>84</v>
      </c>
      <c r="AW229" s="13" t="s">
        <v>34</v>
      </c>
      <c r="AX229" s="13" t="s">
        <v>80</v>
      </c>
      <c r="AY229" s="229" t="s">
        <v>118</v>
      </c>
    </row>
    <row r="230" s="2" customFormat="1" ht="14.4" customHeight="1">
      <c r="A230" s="39"/>
      <c r="B230" s="40"/>
      <c r="C230" s="201" t="s">
        <v>357</v>
      </c>
      <c r="D230" s="201" t="s">
        <v>120</v>
      </c>
      <c r="E230" s="202" t="s">
        <v>358</v>
      </c>
      <c r="F230" s="203" t="s">
        <v>359</v>
      </c>
      <c r="G230" s="204" t="s">
        <v>123</v>
      </c>
      <c r="H230" s="205">
        <v>82.120000000000005</v>
      </c>
      <c r="I230" s="206"/>
      <c r="J230" s="207">
        <f>ROUND(I230*H230,2)</f>
        <v>0</v>
      </c>
      <c r="K230" s="203" t="s">
        <v>124</v>
      </c>
      <c r="L230" s="45"/>
      <c r="M230" s="208" t="s">
        <v>19</v>
      </c>
      <c r="N230" s="209" t="s">
        <v>46</v>
      </c>
      <c r="O230" s="85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2" t="s">
        <v>125</v>
      </c>
      <c r="AT230" s="212" t="s">
        <v>120</v>
      </c>
      <c r="AU230" s="212" t="s">
        <v>84</v>
      </c>
      <c r="AY230" s="18" t="s">
        <v>118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8" t="s">
        <v>80</v>
      </c>
      <c r="BK230" s="213">
        <f>ROUND(I230*H230,2)</f>
        <v>0</v>
      </c>
      <c r="BL230" s="18" t="s">
        <v>125</v>
      </c>
      <c r="BM230" s="212" t="s">
        <v>360</v>
      </c>
    </row>
    <row r="231" s="2" customFormat="1">
      <c r="A231" s="39"/>
      <c r="B231" s="40"/>
      <c r="C231" s="41"/>
      <c r="D231" s="214" t="s">
        <v>127</v>
      </c>
      <c r="E231" s="41"/>
      <c r="F231" s="215" t="s">
        <v>361</v>
      </c>
      <c r="G231" s="41"/>
      <c r="H231" s="41"/>
      <c r="I231" s="216"/>
      <c r="J231" s="41"/>
      <c r="K231" s="41"/>
      <c r="L231" s="45"/>
      <c r="M231" s="217"/>
      <c r="N231" s="218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127</v>
      </c>
      <c r="AU231" s="18" t="s">
        <v>84</v>
      </c>
    </row>
    <row r="232" s="12" customFormat="1" ht="22.8" customHeight="1">
      <c r="A232" s="12"/>
      <c r="B232" s="185"/>
      <c r="C232" s="186"/>
      <c r="D232" s="187" t="s">
        <v>74</v>
      </c>
      <c r="E232" s="199" t="s">
        <v>362</v>
      </c>
      <c r="F232" s="199" t="s">
        <v>363</v>
      </c>
      <c r="G232" s="186"/>
      <c r="H232" s="186"/>
      <c r="I232" s="189"/>
      <c r="J232" s="200">
        <f>BK232</f>
        <v>0</v>
      </c>
      <c r="K232" s="186"/>
      <c r="L232" s="191"/>
      <c r="M232" s="192"/>
      <c r="N232" s="193"/>
      <c r="O232" s="193"/>
      <c r="P232" s="194">
        <f>SUM(P233:P251)</f>
        <v>0</v>
      </c>
      <c r="Q232" s="193"/>
      <c r="R232" s="194">
        <f>SUM(R233:R251)</f>
        <v>0</v>
      </c>
      <c r="S232" s="193"/>
      <c r="T232" s="195">
        <f>SUM(T233:T251)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6" t="s">
        <v>80</v>
      </c>
      <c r="AT232" s="197" t="s">
        <v>74</v>
      </c>
      <c r="AU232" s="197" t="s">
        <v>80</v>
      </c>
      <c r="AY232" s="196" t="s">
        <v>118</v>
      </c>
      <c r="BK232" s="198">
        <f>SUM(BK233:BK251)</f>
        <v>0</v>
      </c>
    </row>
    <row r="233" s="2" customFormat="1" ht="14.4" customHeight="1">
      <c r="A233" s="39"/>
      <c r="B233" s="40"/>
      <c r="C233" s="201" t="s">
        <v>364</v>
      </c>
      <c r="D233" s="201" t="s">
        <v>120</v>
      </c>
      <c r="E233" s="202" t="s">
        <v>365</v>
      </c>
      <c r="F233" s="203" t="s">
        <v>366</v>
      </c>
      <c r="G233" s="204" t="s">
        <v>155</v>
      </c>
      <c r="H233" s="205">
        <v>9.7379999999999995</v>
      </c>
      <c r="I233" s="206"/>
      <c r="J233" s="207">
        <f>ROUND(I233*H233,2)</f>
        <v>0</v>
      </c>
      <c r="K233" s="203" t="s">
        <v>124</v>
      </c>
      <c r="L233" s="45"/>
      <c r="M233" s="208" t="s">
        <v>19</v>
      </c>
      <c r="N233" s="209" t="s">
        <v>46</v>
      </c>
      <c r="O233" s="85"/>
      <c r="P233" s="210">
        <f>O233*H233</f>
        <v>0</v>
      </c>
      <c r="Q233" s="210">
        <v>0</v>
      </c>
      <c r="R233" s="210">
        <f>Q233*H233</f>
        <v>0</v>
      </c>
      <c r="S233" s="210">
        <v>0</v>
      </c>
      <c r="T233" s="21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2" t="s">
        <v>125</v>
      </c>
      <c r="AT233" s="212" t="s">
        <v>120</v>
      </c>
      <c r="AU233" s="212" t="s">
        <v>84</v>
      </c>
      <c r="AY233" s="18" t="s">
        <v>118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18" t="s">
        <v>80</v>
      </c>
      <c r="BK233" s="213">
        <f>ROUND(I233*H233,2)</f>
        <v>0</v>
      </c>
      <c r="BL233" s="18" t="s">
        <v>125</v>
      </c>
      <c r="BM233" s="212" t="s">
        <v>367</v>
      </c>
    </row>
    <row r="234" s="2" customFormat="1">
      <c r="A234" s="39"/>
      <c r="B234" s="40"/>
      <c r="C234" s="41"/>
      <c r="D234" s="214" t="s">
        <v>127</v>
      </c>
      <c r="E234" s="41"/>
      <c r="F234" s="215" t="s">
        <v>368</v>
      </c>
      <c r="G234" s="41"/>
      <c r="H234" s="41"/>
      <c r="I234" s="216"/>
      <c r="J234" s="41"/>
      <c r="K234" s="41"/>
      <c r="L234" s="45"/>
      <c r="M234" s="217"/>
      <c r="N234" s="218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127</v>
      </c>
      <c r="AU234" s="18" t="s">
        <v>84</v>
      </c>
    </row>
    <row r="235" s="2" customFormat="1" ht="14.4" customHeight="1">
      <c r="A235" s="39"/>
      <c r="B235" s="40"/>
      <c r="C235" s="201" t="s">
        <v>369</v>
      </c>
      <c r="D235" s="201" t="s">
        <v>120</v>
      </c>
      <c r="E235" s="202" t="s">
        <v>370</v>
      </c>
      <c r="F235" s="203" t="s">
        <v>371</v>
      </c>
      <c r="G235" s="204" t="s">
        <v>155</v>
      </c>
      <c r="H235" s="205">
        <v>58.427999999999997</v>
      </c>
      <c r="I235" s="206"/>
      <c r="J235" s="207">
        <f>ROUND(I235*H235,2)</f>
        <v>0</v>
      </c>
      <c r="K235" s="203" t="s">
        <v>124</v>
      </c>
      <c r="L235" s="45"/>
      <c r="M235" s="208" t="s">
        <v>19</v>
      </c>
      <c r="N235" s="209" t="s">
        <v>46</v>
      </c>
      <c r="O235" s="85"/>
      <c r="P235" s="210">
        <f>O235*H235</f>
        <v>0</v>
      </c>
      <c r="Q235" s="210">
        <v>0</v>
      </c>
      <c r="R235" s="210">
        <f>Q235*H235</f>
        <v>0</v>
      </c>
      <c r="S235" s="210">
        <v>0</v>
      </c>
      <c r="T235" s="21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2" t="s">
        <v>125</v>
      </c>
      <c r="AT235" s="212" t="s">
        <v>120</v>
      </c>
      <c r="AU235" s="212" t="s">
        <v>84</v>
      </c>
      <c r="AY235" s="18" t="s">
        <v>118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8" t="s">
        <v>80</v>
      </c>
      <c r="BK235" s="213">
        <f>ROUND(I235*H235,2)</f>
        <v>0</v>
      </c>
      <c r="BL235" s="18" t="s">
        <v>125</v>
      </c>
      <c r="BM235" s="212" t="s">
        <v>372</v>
      </c>
    </row>
    <row r="236" s="2" customFormat="1">
      <c r="A236" s="39"/>
      <c r="B236" s="40"/>
      <c r="C236" s="41"/>
      <c r="D236" s="214" t="s">
        <v>127</v>
      </c>
      <c r="E236" s="41"/>
      <c r="F236" s="215" t="s">
        <v>373</v>
      </c>
      <c r="G236" s="41"/>
      <c r="H236" s="41"/>
      <c r="I236" s="216"/>
      <c r="J236" s="41"/>
      <c r="K236" s="41"/>
      <c r="L236" s="45"/>
      <c r="M236" s="217"/>
      <c r="N236" s="218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127</v>
      </c>
      <c r="AU236" s="18" t="s">
        <v>84</v>
      </c>
    </row>
    <row r="237" s="13" customFormat="1">
      <c r="A237" s="13"/>
      <c r="B237" s="219"/>
      <c r="C237" s="220"/>
      <c r="D237" s="214" t="s">
        <v>129</v>
      </c>
      <c r="E237" s="220"/>
      <c r="F237" s="222" t="s">
        <v>374</v>
      </c>
      <c r="G237" s="220"/>
      <c r="H237" s="223">
        <v>58.427999999999997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129</v>
      </c>
      <c r="AU237" s="229" t="s">
        <v>84</v>
      </c>
      <c r="AV237" s="13" t="s">
        <v>84</v>
      </c>
      <c r="AW237" s="13" t="s">
        <v>4</v>
      </c>
      <c r="AX237" s="13" t="s">
        <v>80</v>
      </c>
      <c r="AY237" s="229" t="s">
        <v>118</v>
      </c>
    </row>
    <row r="238" s="2" customFormat="1" ht="14.4" customHeight="1">
      <c r="A238" s="39"/>
      <c r="B238" s="40"/>
      <c r="C238" s="201" t="s">
        <v>375</v>
      </c>
      <c r="D238" s="201" t="s">
        <v>120</v>
      </c>
      <c r="E238" s="202" t="s">
        <v>376</v>
      </c>
      <c r="F238" s="203" t="s">
        <v>377</v>
      </c>
      <c r="G238" s="204" t="s">
        <v>155</v>
      </c>
      <c r="H238" s="205">
        <v>4.8600000000000003</v>
      </c>
      <c r="I238" s="206"/>
      <c r="J238" s="207">
        <f>ROUND(I238*H238,2)</f>
        <v>0</v>
      </c>
      <c r="K238" s="203" t="s">
        <v>124</v>
      </c>
      <c r="L238" s="45"/>
      <c r="M238" s="208" t="s">
        <v>19</v>
      </c>
      <c r="N238" s="209" t="s">
        <v>46</v>
      </c>
      <c r="O238" s="85"/>
      <c r="P238" s="210">
        <f>O238*H238</f>
        <v>0</v>
      </c>
      <c r="Q238" s="210">
        <v>0</v>
      </c>
      <c r="R238" s="210">
        <f>Q238*H238</f>
        <v>0</v>
      </c>
      <c r="S238" s="210">
        <v>0</v>
      </c>
      <c r="T238" s="21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2" t="s">
        <v>125</v>
      </c>
      <c r="AT238" s="212" t="s">
        <v>120</v>
      </c>
      <c r="AU238" s="212" t="s">
        <v>84</v>
      </c>
      <c r="AY238" s="18" t="s">
        <v>118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8" t="s">
        <v>80</v>
      </c>
      <c r="BK238" s="213">
        <f>ROUND(I238*H238,2)</f>
        <v>0</v>
      </c>
      <c r="BL238" s="18" t="s">
        <v>125</v>
      </c>
      <c r="BM238" s="212" t="s">
        <v>378</v>
      </c>
    </row>
    <row r="239" s="2" customFormat="1">
      <c r="A239" s="39"/>
      <c r="B239" s="40"/>
      <c r="C239" s="41"/>
      <c r="D239" s="214" t="s">
        <v>127</v>
      </c>
      <c r="E239" s="41"/>
      <c r="F239" s="215" t="s">
        <v>379</v>
      </c>
      <c r="G239" s="41"/>
      <c r="H239" s="41"/>
      <c r="I239" s="216"/>
      <c r="J239" s="41"/>
      <c r="K239" s="41"/>
      <c r="L239" s="45"/>
      <c r="M239" s="217"/>
      <c r="N239" s="21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127</v>
      </c>
      <c r="AU239" s="18" t="s">
        <v>84</v>
      </c>
    </row>
    <row r="240" s="13" customFormat="1">
      <c r="A240" s="13"/>
      <c r="B240" s="219"/>
      <c r="C240" s="220"/>
      <c r="D240" s="214" t="s">
        <v>129</v>
      </c>
      <c r="E240" s="221" t="s">
        <v>19</v>
      </c>
      <c r="F240" s="222" t="s">
        <v>380</v>
      </c>
      <c r="G240" s="220"/>
      <c r="H240" s="223">
        <v>3.8559999999999999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129</v>
      </c>
      <c r="AU240" s="229" t="s">
        <v>84</v>
      </c>
      <c r="AV240" s="13" t="s">
        <v>84</v>
      </c>
      <c r="AW240" s="13" t="s">
        <v>34</v>
      </c>
      <c r="AX240" s="13" t="s">
        <v>75</v>
      </c>
      <c r="AY240" s="229" t="s">
        <v>118</v>
      </c>
    </row>
    <row r="241" s="13" customFormat="1">
      <c r="A241" s="13"/>
      <c r="B241" s="219"/>
      <c r="C241" s="220"/>
      <c r="D241" s="214" t="s">
        <v>129</v>
      </c>
      <c r="E241" s="221" t="s">
        <v>19</v>
      </c>
      <c r="F241" s="222" t="s">
        <v>381</v>
      </c>
      <c r="G241" s="220"/>
      <c r="H241" s="223">
        <v>1.004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9" t="s">
        <v>129</v>
      </c>
      <c r="AU241" s="229" t="s">
        <v>84</v>
      </c>
      <c r="AV241" s="13" t="s">
        <v>84</v>
      </c>
      <c r="AW241" s="13" t="s">
        <v>34</v>
      </c>
      <c r="AX241" s="13" t="s">
        <v>75</v>
      </c>
      <c r="AY241" s="229" t="s">
        <v>118</v>
      </c>
    </row>
    <row r="242" s="15" customFormat="1">
      <c r="A242" s="15"/>
      <c r="B242" s="250"/>
      <c r="C242" s="251"/>
      <c r="D242" s="214" t="s">
        <v>129</v>
      </c>
      <c r="E242" s="252" t="s">
        <v>19</v>
      </c>
      <c r="F242" s="253" t="s">
        <v>210</v>
      </c>
      <c r="G242" s="251"/>
      <c r="H242" s="254">
        <v>4.8599999999999994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0" t="s">
        <v>129</v>
      </c>
      <c r="AU242" s="260" t="s">
        <v>84</v>
      </c>
      <c r="AV242" s="15" t="s">
        <v>125</v>
      </c>
      <c r="AW242" s="15" t="s">
        <v>34</v>
      </c>
      <c r="AX242" s="15" t="s">
        <v>80</v>
      </c>
      <c r="AY242" s="260" t="s">
        <v>118</v>
      </c>
    </row>
    <row r="243" s="2" customFormat="1" ht="14.4" customHeight="1">
      <c r="A243" s="39"/>
      <c r="B243" s="40"/>
      <c r="C243" s="201" t="s">
        <v>382</v>
      </c>
      <c r="D243" s="201" t="s">
        <v>120</v>
      </c>
      <c r="E243" s="202" t="s">
        <v>383</v>
      </c>
      <c r="F243" s="203" t="s">
        <v>384</v>
      </c>
      <c r="G243" s="204" t="s">
        <v>155</v>
      </c>
      <c r="H243" s="205">
        <v>29.16</v>
      </c>
      <c r="I243" s="206"/>
      <c r="J243" s="207">
        <f>ROUND(I243*H243,2)</f>
        <v>0</v>
      </c>
      <c r="K243" s="203" t="s">
        <v>124</v>
      </c>
      <c r="L243" s="45"/>
      <c r="M243" s="208" t="s">
        <v>19</v>
      </c>
      <c r="N243" s="209" t="s">
        <v>46</v>
      </c>
      <c r="O243" s="85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2" t="s">
        <v>125</v>
      </c>
      <c r="AT243" s="212" t="s">
        <v>120</v>
      </c>
      <c r="AU243" s="212" t="s">
        <v>84</v>
      </c>
      <c r="AY243" s="18" t="s">
        <v>118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8" t="s">
        <v>80</v>
      </c>
      <c r="BK243" s="213">
        <f>ROUND(I243*H243,2)</f>
        <v>0</v>
      </c>
      <c r="BL243" s="18" t="s">
        <v>125</v>
      </c>
      <c r="BM243" s="212" t="s">
        <v>385</v>
      </c>
    </row>
    <row r="244" s="2" customFormat="1">
      <c r="A244" s="39"/>
      <c r="B244" s="40"/>
      <c r="C244" s="41"/>
      <c r="D244" s="214" t="s">
        <v>127</v>
      </c>
      <c r="E244" s="41"/>
      <c r="F244" s="215" t="s">
        <v>373</v>
      </c>
      <c r="G244" s="41"/>
      <c r="H244" s="41"/>
      <c r="I244" s="216"/>
      <c r="J244" s="41"/>
      <c r="K244" s="41"/>
      <c r="L244" s="45"/>
      <c r="M244" s="217"/>
      <c r="N244" s="218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127</v>
      </c>
      <c r="AU244" s="18" t="s">
        <v>84</v>
      </c>
    </row>
    <row r="245" s="13" customFormat="1">
      <c r="A245" s="13"/>
      <c r="B245" s="219"/>
      <c r="C245" s="220"/>
      <c r="D245" s="214" t="s">
        <v>129</v>
      </c>
      <c r="E245" s="220"/>
      <c r="F245" s="222" t="s">
        <v>386</v>
      </c>
      <c r="G245" s="220"/>
      <c r="H245" s="223">
        <v>29.16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129</v>
      </c>
      <c r="AU245" s="229" t="s">
        <v>84</v>
      </c>
      <c r="AV245" s="13" t="s">
        <v>84</v>
      </c>
      <c r="AW245" s="13" t="s">
        <v>4</v>
      </c>
      <c r="AX245" s="13" t="s">
        <v>80</v>
      </c>
      <c r="AY245" s="229" t="s">
        <v>118</v>
      </c>
    </row>
    <row r="246" s="2" customFormat="1" ht="14.4" customHeight="1">
      <c r="A246" s="39"/>
      <c r="B246" s="40"/>
      <c r="C246" s="201" t="s">
        <v>387</v>
      </c>
      <c r="D246" s="201" t="s">
        <v>120</v>
      </c>
      <c r="E246" s="202" t="s">
        <v>388</v>
      </c>
      <c r="F246" s="203" t="s">
        <v>389</v>
      </c>
      <c r="G246" s="204" t="s">
        <v>155</v>
      </c>
      <c r="H246" s="205">
        <v>35.198999999999998</v>
      </c>
      <c r="I246" s="206"/>
      <c r="J246" s="207">
        <f>ROUND(I246*H246,2)</f>
        <v>0</v>
      </c>
      <c r="K246" s="203" t="s">
        <v>124</v>
      </c>
      <c r="L246" s="45"/>
      <c r="M246" s="208" t="s">
        <v>19</v>
      </c>
      <c r="N246" s="209" t="s">
        <v>46</v>
      </c>
      <c r="O246" s="85"/>
      <c r="P246" s="210">
        <f>O246*H246</f>
        <v>0</v>
      </c>
      <c r="Q246" s="210">
        <v>0</v>
      </c>
      <c r="R246" s="210">
        <f>Q246*H246</f>
        <v>0</v>
      </c>
      <c r="S246" s="210">
        <v>0</v>
      </c>
      <c r="T246" s="21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2" t="s">
        <v>125</v>
      </c>
      <c r="AT246" s="212" t="s">
        <v>120</v>
      </c>
      <c r="AU246" s="212" t="s">
        <v>84</v>
      </c>
      <c r="AY246" s="18" t="s">
        <v>118</v>
      </c>
      <c r="BE246" s="213">
        <f>IF(N246="základní",J246,0)</f>
        <v>0</v>
      </c>
      <c r="BF246" s="213">
        <f>IF(N246="snížená",J246,0)</f>
        <v>0</v>
      </c>
      <c r="BG246" s="213">
        <f>IF(N246="zákl. přenesená",J246,0)</f>
        <v>0</v>
      </c>
      <c r="BH246" s="213">
        <f>IF(N246="sníž. přenesená",J246,0)</f>
        <v>0</v>
      </c>
      <c r="BI246" s="213">
        <f>IF(N246="nulová",J246,0)</f>
        <v>0</v>
      </c>
      <c r="BJ246" s="18" t="s">
        <v>80</v>
      </c>
      <c r="BK246" s="213">
        <f>ROUND(I246*H246,2)</f>
        <v>0</v>
      </c>
      <c r="BL246" s="18" t="s">
        <v>125</v>
      </c>
      <c r="BM246" s="212" t="s">
        <v>390</v>
      </c>
    </row>
    <row r="247" s="2" customFormat="1">
      <c r="A247" s="39"/>
      <c r="B247" s="40"/>
      <c r="C247" s="41"/>
      <c r="D247" s="214" t="s">
        <v>127</v>
      </c>
      <c r="E247" s="41"/>
      <c r="F247" s="215" t="s">
        <v>391</v>
      </c>
      <c r="G247" s="41"/>
      <c r="H247" s="41"/>
      <c r="I247" s="216"/>
      <c r="J247" s="41"/>
      <c r="K247" s="41"/>
      <c r="L247" s="45"/>
      <c r="M247" s="217"/>
      <c r="N247" s="218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127</v>
      </c>
      <c r="AU247" s="18" t="s">
        <v>84</v>
      </c>
    </row>
    <row r="248" s="2" customFormat="1" ht="24.15" customHeight="1">
      <c r="A248" s="39"/>
      <c r="B248" s="40"/>
      <c r="C248" s="201" t="s">
        <v>392</v>
      </c>
      <c r="D248" s="201" t="s">
        <v>120</v>
      </c>
      <c r="E248" s="202" t="s">
        <v>393</v>
      </c>
      <c r="F248" s="203" t="s">
        <v>394</v>
      </c>
      <c r="G248" s="204" t="s">
        <v>155</v>
      </c>
      <c r="H248" s="205">
        <v>4.8600000000000003</v>
      </c>
      <c r="I248" s="206"/>
      <c r="J248" s="207">
        <f>ROUND(I248*H248,2)</f>
        <v>0</v>
      </c>
      <c r="K248" s="203" t="s">
        <v>124</v>
      </c>
      <c r="L248" s="45"/>
      <c r="M248" s="208" t="s">
        <v>19</v>
      </c>
      <c r="N248" s="209" t="s">
        <v>46</v>
      </c>
      <c r="O248" s="85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2" t="s">
        <v>125</v>
      </c>
      <c r="AT248" s="212" t="s">
        <v>120</v>
      </c>
      <c r="AU248" s="212" t="s">
        <v>84</v>
      </c>
      <c r="AY248" s="18" t="s">
        <v>118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8" t="s">
        <v>80</v>
      </c>
      <c r="BK248" s="213">
        <f>ROUND(I248*H248,2)</f>
        <v>0</v>
      </c>
      <c r="BL248" s="18" t="s">
        <v>125</v>
      </c>
      <c r="BM248" s="212" t="s">
        <v>395</v>
      </c>
    </row>
    <row r="249" s="2" customFormat="1">
      <c r="A249" s="39"/>
      <c r="B249" s="40"/>
      <c r="C249" s="41"/>
      <c r="D249" s="214" t="s">
        <v>127</v>
      </c>
      <c r="E249" s="41"/>
      <c r="F249" s="215" t="s">
        <v>396</v>
      </c>
      <c r="G249" s="41"/>
      <c r="H249" s="41"/>
      <c r="I249" s="216"/>
      <c r="J249" s="41"/>
      <c r="K249" s="41"/>
      <c r="L249" s="45"/>
      <c r="M249" s="217"/>
      <c r="N249" s="218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127</v>
      </c>
      <c r="AU249" s="18" t="s">
        <v>84</v>
      </c>
    </row>
    <row r="250" s="2" customFormat="1" ht="24.15" customHeight="1">
      <c r="A250" s="39"/>
      <c r="B250" s="40"/>
      <c r="C250" s="201" t="s">
        <v>397</v>
      </c>
      <c r="D250" s="201" t="s">
        <v>120</v>
      </c>
      <c r="E250" s="202" t="s">
        <v>398</v>
      </c>
      <c r="F250" s="203" t="s">
        <v>157</v>
      </c>
      <c r="G250" s="204" t="s">
        <v>155</v>
      </c>
      <c r="H250" s="205">
        <v>9.7379999999999995</v>
      </c>
      <c r="I250" s="206"/>
      <c r="J250" s="207">
        <f>ROUND(I250*H250,2)</f>
        <v>0</v>
      </c>
      <c r="K250" s="203" t="s">
        <v>124</v>
      </c>
      <c r="L250" s="45"/>
      <c r="M250" s="208" t="s">
        <v>19</v>
      </c>
      <c r="N250" s="209" t="s">
        <v>46</v>
      </c>
      <c r="O250" s="85"/>
      <c r="P250" s="210">
        <f>O250*H250</f>
        <v>0</v>
      </c>
      <c r="Q250" s="210">
        <v>0</v>
      </c>
      <c r="R250" s="210">
        <f>Q250*H250</f>
        <v>0</v>
      </c>
      <c r="S250" s="210">
        <v>0</v>
      </c>
      <c r="T250" s="21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2" t="s">
        <v>125</v>
      </c>
      <c r="AT250" s="212" t="s">
        <v>120</v>
      </c>
      <c r="AU250" s="212" t="s">
        <v>84</v>
      </c>
      <c r="AY250" s="18" t="s">
        <v>118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18" t="s">
        <v>80</v>
      </c>
      <c r="BK250" s="213">
        <f>ROUND(I250*H250,2)</f>
        <v>0</v>
      </c>
      <c r="BL250" s="18" t="s">
        <v>125</v>
      </c>
      <c r="BM250" s="212" t="s">
        <v>399</v>
      </c>
    </row>
    <row r="251" s="2" customFormat="1">
      <c r="A251" s="39"/>
      <c r="B251" s="40"/>
      <c r="C251" s="41"/>
      <c r="D251" s="214" t="s">
        <v>127</v>
      </c>
      <c r="E251" s="41"/>
      <c r="F251" s="215" t="s">
        <v>157</v>
      </c>
      <c r="G251" s="41"/>
      <c r="H251" s="41"/>
      <c r="I251" s="216"/>
      <c r="J251" s="41"/>
      <c r="K251" s="41"/>
      <c r="L251" s="45"/>
      <c r="M251" s="217"/>
      <c r="N251" s="218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127</v>
      </c>
      <c r="AU251" s="18" t="s">
        <v>84</v>
      </c>
    </row>
    <row r="252" s="12" customFormat="1" ht="22.8" customHeight="1">
      <c r="A252" s="12"/>
      <c r="B252" s="185"/>
      <c r="C252" s="186"/>
      <c r="D252" s="187" t="s">
        <v>74</v>
      </c>
      <c r="E252" s="199" t="s">
        <v>400</v>
      </c>
      <c r="F252" s="199" t="s">
        <v>401</v>
      </c>
      <c r="G252" s="186"/>
      <c r="H252" s="186"/>
      <c r="I252" s="189"/>
      <c r="J252" s="200">
        <f>BK252</f>
        <v>0</v>
      </c>
      <c r="K252" s="186"/>
      <c r="L252" s="191"/>
      <c r="M252" s="192"/>
      <c r="N252" s="193"/>
      <c r="O252" s="193"/>
      <c r="P252" s="194">
        <f>SUM(P253:P254)</f>
        <v>0</v>
      </c>
      <c r="Q252" s="193"/>
      <c r="R252" s="194">
        <f>SUM(R253:R254)</f>
        <v>0</v>
      </c>
      <c r="S252" s="193"/>
      <c r="T252" s="195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6" t="s">
        <v>80</v>
      </c>
      <c r="AT252" s="197" t="s">
        <v>74</v>
      </c>
      <c r="AU252" s="197" t="s">
        <v>80</v>
      </c>
      <c r="AY252" s="196" t="s">
        <v>118</v>
      </c>
      <c r="BK252" s="198">
        <f>SUM(BK253:BK254)</f>
        <v>0</v>
      </c>
    </row>
    <row r="253" s="2" customFormat="1" ht="14.4" customHeight="1">
      <c r="A253" s="39"/>
      <c r="B253" s="40"/>
      <c r="C253" s="201" t="s">
        <v>402</v>
      </c>
      <c r="D253" s="201" t="s">
        <v>120</v>
      </c>
      <c r="E253" s="202" t="s">
        <v>403</v>
      </c>
      <c r="F253" s="203" t="s">
        <v>404</v>
      </c>
      <c r="G253" s="204" t="s">
        <v>155</v>
      </c>
      <c r="H253" s="205">
        <v>62.953000000000003</v>
      </c>
      <c r="I253" s="206"/>
      <c r="J253" s="207">
        <f>ROUND(I253*H253,2)</f>
        <v>0</v>
      </c>
      <c r="K253" s="203" t="s">
        <v>124</v>
      </c>
      <c r="L253" s="45"/>
      <c r="M253" s="208" t="s">
        <v>19</v>
      </c>
      <c r="N253" s="209" t="s">
        <v>46</v>
      </c>
      <c r="O253" s="85"/>
      <c r="P253" s="210">
        <f>O253*H253</f>
        <v>0</v>
      </c>
      <c r="Q253" s="210">
        <v>0</v>
      </c>
      <c r="R253" s="210">
        <f>Q253*H253</f>
        <v>0</v>
      </c>
      <c r="S253" s="210">
        <v>0</v>
      </c>
      <c r="T253" s="21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2" t="s">
        <v>125</v>
      </c>
      <c r="AT253" s="212" t="s">
        <v>120</v>
      </c>
      <c r="AU253" s="212" t="s">
        <v>84</v>
      </c>
      <c r="AY253" s="18" t="s">
        <v>118</v>
      </c>
      <c r="BE253" s="213">
        <f>IF(N253="základní",J253,0)</f>
        <v>0</v>
      </c>
      <c r="BF253" s="213">
        <f>IF(N253="snížená",J253,0)</f>
        <v>0</v>
      </c>
      <c r="BG253" s="213">
        <f>IF(N253="zákl. přenesená",J253,0)</f>
        <v>0</v>
      </c>
      <c r="BH253" s="213">
        <f>IF(N253="sníž. přenesená",J253,0)</f>
        <v>0</v>
      </c>
      <c r="BI253" s="213">
        <f>IF(N253="nulová",J253,0)</f>
        <v>0</v>
      </c>
      <c r="BJ253" s="18" t="s">
        <v>80</v>
      </c>
      <c r="BK253" s="213">
        <f>ROUND(I253*H253,2)</f>
        <v>0</v>
      </c>
      <c r="BL253" s="18" t="s">
        <v>125</v>
      </c>
      <c r="BM253" s="212" t="s">
        <v>405</v>
      </c>
    </row>
    <row r="254" s="2" customFormat="1">
      <c r="A254" s="39"/>
      <c r="B254" s="40"/>
      <c r="C254" s="41"/>
      <c r="D254" s="214" t="s">
        <v>127</v>
      </c>
      <c r="E254" s="41"/>
      <c r="F254" s="215" t="s">
        <v>406</v>
      </c>
      <c r="G254" s="41"/>
      <c r="H254" s="41"/>
      <c r="I254" s="216"/>
      <c r="J254" s="41"/>
      <c r="K254" s="41"/>
      <c r="L254" s="45"/>
      <c r="M254" s="217"/>
      <c r="N254" s="218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127</v>
      </c>
      <c r="AU254" s="18" t="s">
        <v>84</v>
      </c>
    </row>
    <row r="255" s="12" customFormat="1" ht="25.92" customHeight="1">
      <c r="A255" s="12"/>
      <c r="B255" s="185"/>
      <c r="C255" s="186"/>
      <c r="D255" s="187" t="s">
        <v>74</v>
      </c>
      <c r="E255" s="188" t="s">
        <v>407</v>
      </c>
      <c r="F255" s="188" t="s">
        <v>408</v>
      </c>
      <c r="G255" s="186"/>
      <c r="H255" s="186"/>
      <c r="I255" s="189"/>
      <c r="J255" s="190">
        <f>BK255</f>
        <v>0</v>
      </c>
      <c r="K255" s="186"/>
      <c r="L255" s="191"/>
      <c r="M255" s="192"/>
      <c r="N255" s="193"/>
      <c r="O255" s="193"/>
      <c r="P255" s="194">
        <f>P256+P259</f>
        <v>0</v>
      </c>
      <c r="Q255" s="193"/>
      <c r="R255" s="194">
        <f>R256+R259</f>
        <v>0</v>
      </c>
      <c r="S255" s="193"/>
      <c r="T255" s="195">
        <f>T256+T259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6" t="s">
        <v>147</v>
      </c>
      <c r="AT255" s="197" t="s">
        <v>74</v>
      </c>
      <c r="AU255" s="197" t="s">
        <v>75</v>
      </c>
      <c r="AY255" s="196" t="s">
        <v>118</v>
      </c>
      <c r="BK255" s="198">
        <f>BK256+BK259</f>
        <v>0</v>
      </c>
    </row>
    <row r="256" s="12" customFormat="1" ht="22.8" customHeight="1">
      <c r="A256" s="12"/>
      <c r="B256" s="185"/>
      <c r="C256" s="186"/>
      <c r="D256" s="187" t="s">
        <v>74</v>
      </c>
      <c r="E256" s="199" t="s">
        <v>409</v>
      </c>
      <c r="F256" s="199" t="s">
        <v>410</v>
      </c>
      <c r="G256" s="186"/>
      <c r="H256" s="186"/>
      <c r="I256" s="189"/>
      <c r="J256" s="200">
        <f>BK256</f>
        <v>0</v>
      </c>
      <c r="K256" s="186"/>
      <c r="L256" s="191"/>
      <c r="M256" s="192"/>
      <c r="N256" s="193"/>
      <c r="O256" s="193"/>
      <c r="P256" s="194">
        <f>SUM(P257:P258)</f>
        <v>0</v>
      </c>
      <c r="Q256" s="193"/>
      <c r="R256" s="194">
        <f>SUM(R257:R258)</f>
        <v>0</v>
      </c>
      <c r="S256" s="193"/>
      <c r="T256" s="195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6" t="s">
        <v>147</v>
      </c>
      <c r="AT256" s="197" t="s">
        <v>74</v>
      </c>
      <c r="AU256" s="197" t="s">
        <v>80</v>
      </c>
      <c r="AY256" s="196" t="s">
        <v>118</v>
      </c>
      <c r="BK256" s="198">
        <f>SUM(BK257:BK258)</f>
        <v>0</v>
      </c>
    </row>
    <row r="257" s="2" customFormat="1" ht="14.4" customHeight="1">
      <c r="A257" s="39"/>
      <c r="B257" s="40"/>
      <c r="C257" s="201" t="s">
        <v>411</v>
      </c>
      <c r="D257" s="201" t="s">
        <v>120</v>
      </c>
      <c r="E257" s="202" t="s">
        <v>412</v>
      </c>
      <c r="F257" s="203" t="s">
        <v>413</v>
      </c>
      <c r="G257" s="204" t="s">
        <v>414</v>
      </c>
      <c r="H257" s="205">
        <v>1</v>
      </c>
      <c r="I257" s="206"/>
      <c r="J257" s="207">
        <f>ROUND(I257*H257,2)</f>
        <v>0</v>
      </c>
      <c r="K257" s="203" t="s">
        <v>124</v>
      </c>
      <c r="L257" s="45"/>
      <c r="M257" s="208" t="s">
        <v>19</v>
      </c>
      <c r="N257" s="209" t="s">
        <v>46</v>
      </c>
      <c r="O257" s="85"/>
      <c r="P257" s="210">
        <f>O257*H257</f>
        <v>0</v>
      </c>
      <c r="Q257" s="210">
        <v>0</v>
      </c>
      <c r="R257" s="210">
        <f>Q257*H257</f>
        <v>0</v>
      </c>
      <c r="S257" s="210">
        <v>0</v>
      </c>
      <c r="T257" s="21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2" t="s">
        <v>415</v>
      </c>
      <c r="AT257" s="212" t="s">
        <v>120</v>
      </c>
      <c r="AU257" s="212" t="s">
        <v>84</v>
      </c>
      <c r="AY257" s="18" t="s">
        <v>118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18" t="s">
        <v>80</v>
      </c>
      <c r="BK257" s="213">
        <f>ROUND(I257*H257,2)</f>
        <v>0</v>
      </c>
      <c r="BL257" s="18" t="s">
        <v>415</v>
      </c>
      <c r="BM257" s="212" t="s">
        <v>416</v>
      </c>
    </row>
    <row r="258" s="2" customFormat="1">
      <c r="A258" s="39"/>
      <c r="B258" s="40"/>
      <c r="C258" s="41"/>
      <c r="D258" s="214" t="s">
        <v>127</v>
      </c>
      <c r="E258" s="41"/>
      <c r="F258" s="215" t="s">
        <v>413</v>
      </c>
      <c r="G258" s="41"/>
      <c r="H258" s="41"/>
      <c r="I258" s="216"/>
      <c r="J258" s="41"/>
      <c r="K258" s="41"/>
      <c r="L258" s="45"/>
      <c r="M258" s="217"/>
      <c r="N258" s="218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127</v>
      </c>
      <c r="AU258" s="18" t="s">
        <v>84</v>
      </c>
    </row>
    <row r="259" s="12" customFormat="1" ht="22.8" customHeight="1">
      <c r="A259" s="12"/>
      <c r="B259" s="185"/>
      <c r="C259" s="186"/>
      <c r="D259" s="187" t="s">
        <v>74</v>
      </c>
      <c r="E259" s="199" t="s">
        <v>417</v>
      </c>
      <c r="F259" s="199" t="s">
        <v>418</v>
      </c>
      <c r="G259" s="186"/>
      <c r="H259" s="186"/>
      <c r="I259" s="189"/>
      <c r="J259" s="200">
        <f>BK259</f>
        <v>0</v>
      </c>
      <c r="K259" s="186"/>
      <c r="L259" s="191"/>
      <c r="M259" s="192"/>
      <c r="N259" s="193"/>
      <c r="O259" s="193"/>
      <c r="P259" s="194">
        <f>SUM(P260:P261)</f>
        <v>0</v>
      </c>
      <c r="Q259" s="193"/>
      <c r="R259" s="194">
        <f>SUM(R260:R261)</f>
        <v>0</v>
      </c>
      <c r="S259" s="193"/>
      <c r="T259" s="195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6" t="s">
        <v>147</v>
      </c>
      <c r="AT259" s="197" t="s">
        <v>74</v>
      </c>
      <c r="AU259" s="197" t="s">
        <v>80</v>
      </c>
      <c r="AY259" s="196" t="s">
        <v>118</v>
      </c>
      <c r="BK259" s="198">
        <f>SUM(BK260:BK261)</f>
        <v>0</v>
      </c>
    </row>
    <row r="260" s="2" customFormat="1" ht="14.4" customHeight="1">
      <c r="A260" s="39"/>
      <c r="B260" s="40"/>
      <c r="C260" s="201" t="s">
        <v>419</v>
      </c>
      <c r="D260" s="201" t="s">
        <v>120</v>
      </c>
      <c r="E260" s="202" t="s">
        <v>420</v>
      </c>
      <c r="F260" s="203" t="s">
        <v>418</v>
      </c>
      <c r="G260" s="204" t="s">
        <v>414</v>
      </c>
      <c r="H260" s="205">
        <v>1</v>
      </c>
      <c r="I260" s="206"/>
      <c r="J260" s="207">
        <f>ROUND(I260*H260,2)</f>
        <v>0</v>
      </c>
      <c r="K260" s="203" t="s">
        <v>124</v>
      </c>
      <c r="L260" s="45"/>
      <c r="M260" s="208" t="s">
        <v>19</v>
      </c>
      <c r="N260" s="209" t="s">
        <v>46</v>
      </c>
      <c r="O260" s="85"/>
      <c r="P260" s="210">
        <f>O260*H260</f>
        <v>0</v>
      </c>
      <c r="Q260" s="210">
        <v>0</v>
      </c>
      <c r="R260" s="210">
        <f>Q260*H260</f>
        <v>0</v>
      </c>
      <c r="S260" s="210">
        <v>0</v>
      </c>
      <c r="T260" s="21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2" t="s">
        <v>415</v>
      </c>
      <c r="AT260" s="212" t="s">
        <v>120</v>
      </c>
      <c r="AU260" s="212" t="s">
        <v>84</v>
      </c>
      <c r="AY260" s="18" t="s">
        <v>118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8" t="s">
        <v>80</v>
      </c>
      <c r="BK260" s="213">
        <f>ROUND(I260*H260,2)</f>
        <v>0</v>
      </c>
      <c r="BL260" s="18" t="s">
        <v>415</v>
      </c>
      <c r="BM260" s="212" t="s">
        <v>421</v>
      </c>
    </row>
    <row r="261" s="2" customFormat="1">
      <c r="A261" s="39"/>
      <c r="B261" s="40"/>
      <c r="C261" s="41"/>
      <c r="D261" s="214" t="s">
        <v>127</v>
      </c>
      <c r="E261" s="41"/>
      <c r="F261" s="215" t="s">
        <v>418</v>
      </c>
      <c r="G261" s="41"/>
      <c r="H261" s="41"/>
      <c r="I261" s="216"/>
      <c r="J261" s="41"/>
      <c r="K261" s="41"/>
      <c r="L261" s="45"/>
      <c r="M261" s="261"/>
      <c r="N261" s="262"/>
      <c r="O261" s="263"/>
      <c r="P261" s="263"/>
      <c r="Q261" s="263"/>
      <c r="R261" s="263"/>
      <c r="S261" s="263"/>
      <c r="T261" s="264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127</v>
      </c>
      <c r="AU261" s="18" t="s">
        <v>84</v>
      </c>
    </row>
    <row r="262" s="2" customFormat="1" ht="6.96" customHeight="1">
      <c r="A262" s="39"/>
      <c r="B262" s="60"/>
      <c r="C262" s="61"/>
      <c r="D262" s="61"/>
      <c r="E262" s="61"/>
      <c r="F262" s="61"/>
      <c r="G262" s="61"/>
      <c r="H262" s="61"/>
      <c r="I262" s="61"/>
      <c r="J262" s="61"/>
      <c r="K262" s="61"/>
      <c r="L262" s="45"/>
      <c r="M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</row>
  </sheetData>
  <sheetProtection sheet="1" autoFilter="0" formatColumns="0" formatRows="0" objects="1" scenarios="1" spinCount="100000" saltValue="WPYePfXjrDVUZeQVBZZnY/CSgmdZfs0/GsmWEDXAfT3AMwsLj2FtZeJCse7E5F4X1D6uPP9cKhUCcMs2lOedaA==" hashValue="susrMAddPv+h6sFQ+JqxsywudpNWIcBsgqMi1scRneBpFAAcxCRoYEGq0ySZDVqrvG/gOsPWrobC+/JVt+iNRQ==" algorithmName="SHA-512" password="CB6D"/>
  <autoFilter ref="C89:K26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6" customFormat="1" ht="45" customHeight="1">
      <c r="B3" s="269"/>
      <c r="C3" s="270" t="s">
        <v>422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423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424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425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426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427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428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429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430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431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432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82</v>
      </c>
      <c r="F18" s="276" t="s">
        <v>433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434</v>
      </c>
      <c r="F19" s="276" t="s">
        <v>435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436</v>
      </c>
      <c r="F20" s="276" t="s">
        <v>437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438</v>
      </c>
      <c r="F21" s="276" t="s">
        <v>439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440</v>
      </c>
      <c r="F22" s="276" t="s">
        <v>441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442</v>
      </c>
      <c r="F23" s="276" t="s">
        <v>443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444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445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446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447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448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449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450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451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452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104</v>
      </c>
      <c r="F36" s="276"/>
      <c r="G36" s="276" t="s">
        <v>453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454</v>
      </c>
      <c r="F37" s="276"/>
      <c r="G37" s="276" t="s">
        <v>455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56</v>
      </c>
      <c r="F38" s="276"/>
      <c r="G38" s="276" t="s">
        <v>456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57</v>
      </c>
      <c r="F39" s="276"/>
      <c r="G39" s="276" t="s">
        <v>457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105</v>
      </c>
      <c r="F40" s="276"/>
      <c r="G40" s="276" t="s">
        <v>458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106</v>
      </c>
      <c r="F41" s="276"/>
      <c r="G41" s="276" t="s">
        <v>459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460</v>
      </c>
      <c r="F42" s="276"/>
      <c r="G42" s="276" t="s">
        <v>461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462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463</v>
      </c>
      <c r="F44" s="276"/>
      <c r="G44" s="276" t="s">
        <v>464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108</v>
      </c>
      <c r="F45" s="276"/>
      <c r="G45" s="276" t="s">
        <v>465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466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467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468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469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470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471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472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473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474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475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476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477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478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479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480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481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482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483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484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485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486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487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488</v>
      </c>
      <c r="D76" s="294"/>
      <c r="E76" s="294"/>
      <c r="F76" s="294" t="s">
        <v>489</v>
      </c>
      <c r="G76" s="295"/>
      <c r="H76" s="294" t="s">
        <v>57</v>
      </c>
      <c r="I76" s="294" t="s">
        <v>60</v>
      </c>
      <c r="J76" s="294" t="s">
        <v>490</v>
      </c>
      <c r="K76" s="293"/>
    </row>
    <row r="77" s="1" customFormat="1" ht="17.25" customHeight="1">
      <c r="B77" s="291"/>
      <c r="C77" s="296" t="s">
        <v>491</v>
      </c>
      <c r="D77" s="296"/>
      <c r="E77" s="296"/>
      <c r="F77" s="297" t="s">
        <v>492</v>
      </c>
      <c r="G77" s="298"/>
      <c r="H77" s="296"/>
      <c r="I77" s="296"/>
      <c r="J77" s="296" t="s">
        <v>493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56</v>
      </c>
      <c r="D79" s="301"/>
      <c r="E79" s="301"/>
      <c r="F79" s="302" t="s">
        <v>494</v>
      </c>
      <c r="G79" s="303"/>
      <c r="H79" s="279" t="s">
        <v>495</v>
      </c>
      <c r="I79" s="279" t="s">
        <v>496</v>
      </c>
      <c r="J79" s="279">
        <v>20</v>
      </c>
      <c r="K79" s="293"/>
    </row>
    <row r="80" s="1" customFormat="1" ht="15" customHeight="1">
      <c r="B80" s="291"/>
      <c r="C80" s="279" t="s">
        <v>497</v>
      </c>
      <c r="D80" s="279"/>
      <c r="E80" s="279"/>
      <c r="F80" s="302" t="s">
        <v>494</v>
      </c>
      <c r="G80" s="303"/>
      <c r="H80" s="279" t="s">
        <v>498</v>
      </c>
      <c r="I80" s="279" t="s">
        <v>496</v>
      </c>
      <c r="J80" s="279">
        <v>120</v>
      </c>
      <c r="K80" s="293"/>
    </row>
    <row r="81" s="1" customFormat="1" ht="15" customHeight="1">
      <c r="B81" s="304"/>
      <c r="C81" s="279" t="s">
        <v>499</v>
      </c>
      <c r="D81" s="279"/>
      <c r="E81" s="279"/>
      <c r="F81" s="302" t="s">
        <v>500</v>
      </c>
      <c r="G81" s="303"/>
      <c r="H81" s="279" t="s">
        <v>501</v>
      </c>
      <c r="I81" s="279" t="s">
        <v>496</v>
      </c>
      <c r="J81" s="279">
        <v>50</v>
      </c>
      <c r="K81" s="293"/>
    </row>
    <row r="82" s="1" customFormat="1" ht="15" customHeight="1">
      <c r="B82" s="304"/>
      <c r="C82" s="279" t="s">
        <v>502</v>
      </c>
      <c r="D82" s="279"/>
      <c r="E82" s="279"/>
      <c r="F82" s="302" t="s">
        <v>494</v>
      </c>
      <c r="G82" s="303"/>
      <c r="H82" s="279" t="s">
        <v>503</v>
      </c>
      <c r="I82" s="279" t="s">
        <v>504</v>
      </c>
      <c r="J82" s="279"/>
      <c r="K82" s="293"/>
    </row>
    <row r="83" s="1" customFormat="1" ht="15" customHeight="1">
      <c r="B83" s="304"/>
      <c r="C83" s="305" t="s">
        <v>505</v>
      </c>
      <c r="D83" s="305"/>
      <c r="E83" s="305"/>
      <c r="F83" s="306" t="s">
        <v>500</v>
      </c>
      <c r="G83" s="305"/>
      <c r="H83" s="305" t="s">
        <v>506</v>
      </c>
      <c r="I83" s="305" t="s">
        <v>496</v>
      </c>
      <c r="J83" s="305">
        <v>15</v>
      </c>
      <c r="K83" s="293"/>
    </row>
    <row r="84" s="1" customFormat="1" ht="15" customHeight="1">
      <c r="B84" s="304"/>
      <c r="C84" s="305" t="s">
        <v>507</v>
      </c>
      <c r="D84" s="305"/>
      <c r="E84" s="305"/>
      <c r="F84" s="306" t="s">
        <v>500</v>
      </c>
      <c r="G84" s="305"/>
      <c r="H84" s="305" t="s">
        <v>508</v>
      </c>
      <c r="I84" s="305" t="s">
        <v>496</v>
      </c>
      <c r="J84" s="305">
        <v>15</v>
      </c>
      <c r="K84" s="293"/>
    </row>
    <row r="85" s="1" customFormat="1" ht="15" customHeight="1">
      <c r="B85" s="304"/>
      <c r="C85" s="305" t="s">
        <v>509</v>
      </c>
      <c r="D85" s="305"/>
      <c r="E85" s="305"/>
      <c r="F85" s="306" t="s">
        <v>500</v>
      </c>
      <c r="G85" s="305"/>
      <c r="H85" s="305" t="s">
        <v>510</v>
      </c>
      <c r="I85" s="305" t="s">
        <v>496</v>
      </c>
      <c r="J85" s="305">
        <v>20</v>
      </c>
      <c r="K85" s="293"/>
    </row>
    <row r="86" s="1" customFormat="1" ht="15" customHeight="1">
      <c r="B86" s="304"/>
      <c r="C86" s="305" t="s">
        <v>511</v>
      </c>
      <c r="D86" s="305"/>
      <c r="E86" s="305"/>
      <c r="F86" s="306" t="s">
        <v>500</v>
      </c>
      <c r="G86" s="305"/>
      <c r="H86" s="305" t="s">
        <v>512</v>
      </c>
      <c r="I86" s="305" t="s">
        <v>496</v>
      </c>
      <c r="J86" s="305">
        <v>20</v>
      </c>
      <c r="K86" s="293"/>
    </row>
    <row r="87" s="1" customFormat="1" ht="15" customHeight="1">
      <c r="B87" s="304"/>
      <c r="C87" s="279" t="s">
        <v>513</v>
      </c>
      <c r="D87" s="279"/>
      <c r="E87" s="279"/>
      <c r="F87" s="302" t="s">
        <v>500</v>
      </c>
      <c r="G87" s="303"/>
      <c r="H87" s="279" t="s">
        <v>514</v>
      </c>
      <c r="I87" s="279" t="s">
        <v>496</v>
      </c>
      <c r="J87" s="279">
        <v>50</v>
      </c>
      <c r="K87" s="293"/>
    </row>
    <row r="88" s="1" customFormat="1" ht="15" customHeight="1">
      <c r="B88" s="304"/>
      <c r="C88" s="279" t="s">
        <v>515</v>
      </c>
      <c r="D88" s="279"/>
      <c r="E88" s="279"/>
      <c r="F88" s="302" t="s">
        <v>500</v>
      </c>
      <c r="G88" s="303"/>
      <c r="H88" s="279" t="s">
        <v>516</v>
      </c>
      <c r="I88" s="279" t="s">
        <v>496</v>
      </c>
      <c r="J88" s="279">
        <v>20</v>
      </c>
      <c r="K88" s="293"/>
    </row>
    <row r="89" s="1" customFormat="1" ht="15" customHeight="1">
      <c r="B89" s="304"/>
      <c r="C89" s="279" t="s">
        <v>517</v>
      </c>
      <c r="D89" s="279"/>
      <c r="E89" s="279"/>
      <c r="F89" s="302" t="s">
        <v>500</v>
      </c>
      <c r="G89" s="303"/>
      <c r="H89" s="279" t="s">
        <v>518</v>
      </c>
      <c r="I89" s="279" t="s">
        <v>496</v>
      </c>
      <c r="J89" s="279">
        <v>20</v>
      </c>
      <c r="K89" s="293"/>
    </row>
    <row r="90" s="1" customFormat="1" ht="15" customHeight="1">
      <c r="B90" s="304"/>
      <c r="C90" s="279" t="s">
        <v>519</v>
      </c>
      <c r="D90" s="279"/>
      <c r="E90" s="279"/>
      <c r="F90" s="302" t="s">
        <v>500</v>
      </c>
      <c r="G90" s="303"/>
      <c r="H90" s="279" t="s">
        <v>520</v>
      </c>
      <c r="I90" s="279" t="s">
        <v>496</v>
      </c>
      <c r="J90" s="279">
        <v>50</v>
      </c>
      <c r="K90" s="293"/>
    </row>
    <row r="91" s="1" customFormat="1" ht="15" customHeight="1">
      <c r="B91" s="304"/>
      <c r="C91" s="279" t="s">
        <v>521</v>
      </c>
      <c r="D91" s="279"/>
      <c r="E91" s="279"/>
      <c r="F91" s="302" t="s">
        <v>500</v>
      </c>
      <c r="G91" s="303"/>
      <c r="H91" s="279" t="s">
        <v>521</v>
      </c>
      <c r="I91" s="279" t="s">
        <v>496</v>
      </c>
      <c r="J91" s="279">
        <v>50</v>
      </c>
      <c r="K91" s="293"/>
    </row>
    <row r="92" s="1" customFormat="1" ht="15" customHeight="1">
      <c r="B92" s="304"/>
      <c r="C92" s="279" t="s">
        <v>522</v>
      </c>
      <c r="D92" s="279"/>
      <c r="E92" s="279"/>
      <c r="F92" s="302" t="s">
        <v>500</v>
      </c>
      <c r="G92" s="303"/>
      <c r="H92" s="279" t="s">
        <v>523</v>
      </c>
      <c r="I92" s="279" t="s">
        <v>496</v>
      </c>
      <c r="J92" s="279">
        <v>255</v>
      </c>
      <c r="K92" s="293"/>
    </row>
    <row r="93" s="1" customFormat="1" ht="15" customHeight="1">
      <c r="B93" s="304"/>
      <c r="C93" s="279" t="s">
        <v>524</v>
      </c>
      <c r="D93" s="279"/>
      <c r="E93" s="279"/>
      <c r="F93" s="302" t="s">
        <v>494</v>
      </c>
      <c r="G93" s="303"/>
      <c r="H93" s="279" t="s">
        <v>525</v>
      </c>
      <c r="I93" s="279" t="s">
        <v>526</v>
      </c>
      <c r="J93" s="279"/>
      <c r="K93" s="293"/>
    </row>
    <row r="94" s="1" customFormat="1" ht="15" customHeight="1">
      <c r="B94" s="304"/>
      <c r="C94" s="279" t="s">
        <v>527</v>
      </c>
      <c r="D94" s="279"/>
      <c r="E94" s="279"/>
      <c r="F94" s="302" t="s">
        <v>494</v>
      </c>
      <c r="G94" s="303"/>
      <c r="H94" s="279" t="s">
        <v>528</v>
      </c>
      <c r="I94" s="279" t="s">
        <v>529</v>
      </c>
      <c r="J94" s="279"/>
      <c r="K94" s="293"/>
    </row>
    <row r="95" s="1" customFormat="1" ht="15" customHeight="1">
      <c r="B95" s="304"/>
      <c r="C95" s="279" t="s">
        <v>530</v>
      </c>
      <c r="D95" s="279"/>
      <c r="E95" s="279"/>
      <c r="F95" s="302" t="s">
        <v>494</v>
      </c>
      <c r="G95" s="303"/>
      <c r="H95" s="279" t="s">
        <v>530</v>
      </c>
      <c r="I95" s="279" t="s">
        <v>529</v>
      </c>
      <c r="J95" s="279"/>
      <c r="K95" s="293"/>
    </row>
    <row r="96" s="1" customFormat="1" ht="15" customHeight="1">
      <c r="B96" s="304"/>
      <c r="C96" s="279" t="s">
        <v>41</v>
      </c>
      <c r="D96" s="279"/>
      <c r="E96" s="279"/>
      <c r="F96" s="302" t="s">
        <v>494</v>
      </c>
      <c r="G96" s="303"/>
      <c r="H96" s="279" t="s">
        <v>531</v>
      </c>
      <c r="I96" s="279" t="s">
        <v>529</v>
      </c>
      <c r="J96" s="279"/>
      <c r="K96" s="293"/>
    </row>
    <row r="97" s="1" customFormat="1" ht="15" customHeight="1">
      <c r="B97" s="304"/>
      <c r="C97" s="279" t="s">
        <v>51</v>
      </c>
      <c r="D97" s="279"/>
      <c r="E97" s="279"/>
      <c r="F97" s="302" t="s">
        <v>494</v>
      </c>
      <c r="G97" s="303"/>
      <c r="H97" s="279" t="s">
        <v>532</v>
      </c>
      <c r="I97" s="279" t="s">
        <v>529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533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488</v>
      </c>
      <c r="D103" s="294"/>
      <c r="E103" s="294"/>
      <c r="F103" s="294" t="s">
        <v>489</v>
      </c>
      <c r="G103" s="295"/>
      <c r="H103" s="294" t="s">
        <v>57</v>
      </c>
      <c r="I103" s="294" t="s">
        <v>60</v>
      </c>
      <c r="J103" s="294" t="s">
        <v>490</v>
      </c>
      <c r="K103" s="293"/>
    </row>
    <row r="104" s="1" customFormat="1" ht="17.25" customHeight="1">
      <c r="B104" s="291"/>
      <c r="C104" s="296" t="s">
        <v>491</v>
      </c>
      <c r="D104" s="296"/>
      <c r="E104" s="296"/>
      <c r="F104" s="297" t="s">
        <v>492</v>
      </c>
      <c r="G104" s="298"/>
      <c r="H104" s="296"/>
      <c r="I104" s="296"/>
      <c r="J104" s="296" t="s">
        <v>493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56</v>
      </c>
      <c r="D106" s="301"/>
      <c r="E106" s="301"/>
      <c r="F106" s="302" t="s">
        <v>494</v>
      </c>
      <c r="G106" s="279"/>
      <c r="H106" s="279" t="s">
        <v>534</v>
      </c>
      <c r="I106" s="279" t="s">
        <v>496</v>
      </c>
      <c r="J106" s="279">
        <v>20</v>
      </c>
      <c r="K106" s="293"/>
    </row>
    <row r="107" s="1" customFormat="1" ht="15" customHeight="1">
      <c r="B107" s="291"/>
      <c r="C107" s="279" t="s">
        <v>497</v>
      </c>
      <c r="D107" s="279"/>
      <c r="E107" s="279"/>
      <c r="F107" s="302" t="s">
        <v>494</v>
      </c>
      <c r="G107" s="279"/>
      <c r="H107" s="279" t="s">
        <v>534</v>
      </c>
      <c r="I107" s="279" t="s">
        <v>496</v>
      </c>
      <c r="J107" s="279">
        <v>120</v>
      </c>
      <c r="K107" s="293"/>
    </row>
    <row r="108" s="1" customFormat="1" ht="15" customHeight="1">
      <c r="B108" s="304"/>
      <c r="C108" s="279" t="s">
        <v>499</v>
      </c>
      <c r="D108" s="279"/>
      <c r="E108" s="279"/>
      <c r="F108" s="302" t="s">
        <v>500</v>
      </c>
      <c r="G108" s="279"/>
      <c r="H108" s="279" t="s">
        <v>534</v>
      </c>
      <c r="I108" s="279" t="s">
        <v>496</v>
      </c>
      <c r="J108" s="279">
        <v>50</v>
      </c>
      <c r="K108" s="293"/>
    </row>
    <row r="109" s="1" customFormat="1" ht="15" customHeight="1">
      <c r="B109" s="304"/>
      <c r="C109" s="279" t="s">
        <v>502</v>
      </c>
      <c r="D109" s="279"/>
      <c r="E109" s="279"/>
      <c r="F109" s="302" t="s">
        <v>494</v>
      </c>
      <c r="G109" s="279"/>
      <c r="H109" s="279" t="s">
        <v>534</v>
      </c>
      <c r="I109" s="279" t="s">
        <v>504</v>
      </c>
      <c r="J109" s="279"/>
      <c r="K109" s="293"/>
    </row>
    <row r="110" s="1" customFormat="1" ht="15" customHeight="1">
      <c r="B110" s="304"/>
      <c r="C110" s="279" t="s">
        <v>513</v>
      </c>
      <c r="D110" s="279"/>
      <c r="E110" s="279"/>
      <c r="F110" s="302" t="s">
        <v>500</v>
      </c>
      <c r="G110" s="279"/>
      <c r="H110" s="279" t="s">
        <v>534</v>
      </c>
      <c r="I110" s="279" t="s">
        <v>496</v>
      </c>
      <c r="J110" s="279">
        <v>50</v>
      </c>
      <c r="K110" s="293"/>
    </row>
    <row r="111" s="1" customFormat="1" ht="15" customHeight="1">
      <c r="B111" s="304"/>
      <c r="C111" s="279" t="s">
        <v>521</v>
      </c>
      <c r="D111" s="279"/>
      <c r="E111" s="279"/>
      <c r="F111" s="302" t="s">
        <v>500</v>
      </c>
      <c r="G111" s="279"/>
      <c r="H111" s="279" t="s">
        <v>534</v>
      </c>
      <c r="I111" s="279" t="s">
        <v>496</v>
      </c>
      <c r="J111" s="279">
        <v>50</v>
      </c>
      <c r="K111" s="293"/>
    </row>
    <row r="112" s="1" customFormat="1" ht="15" customHeight="1">
      <c r="B112" s="304"/>
      <c r="C112" s="279" t="s">
        <v>519</v>
      </c>
      <c r="D112" s="279"/>
      <c r="E112" s="279"/>
      <c r="F112" s="302" t="s">
        <v>500</v>
      </c>
      <c r="G112" s="279"/>
      <c r="H112" s="279" t="s">
        <v>534</v>
      </c>
      <c r="I112" s="279" t="s">
        <v>496</v>
      </c>
      <c r="J112" s="279">
        <v>50</v>
      </c>
      <c r="K112" s="293"/>
    </row>
    <row r="113" s="1" customFormat="1" ht="15" customHeight="1">
      <c r="B113" s="304"/>
      <c r="C113" s="279" t="s">
        <v>56</v>
      </c>
      <c r="D113" s="279"/>
      <c r="E113" s="279"/>
      <c r="F113" s="302" t="s">
        <v>494</v>
      </c>
      <c r="G113" s="279"/>
      <c r="H113" s="279" t="s">
        <v>535</v>
      </c>
      <c r="I113" s="279" t="s">
        <v>496</v>
      </c>
      <c r="J113" s="279">
        <v>20</v>
      </c>
      <c r="K113" s="293"/>
    </row>
    <row r="114" s="1" customFormat="1" ht="15" customHeight="1">
      <c r="B114" s="304"/>
      <c r="C114" s="279" t="s">
        <v>536</v>
      </c>
      <c r="D114" s="279"/>
      <c r="E114" s="279"/>
      <c r="F114" s="302" t="s">
        <v>494</v>
      </c>
      <c r="G114" s="279"/>
      <c r="H114" s="279" t="s">
        <v>537</v>
      </c>
      <c r="I114" s="279" t="s">
        <v>496</v>
      </c>
      <c r="J114" s="279">
        <v>120</v>
      </c>
      <c r="K114" s="293"/>
    </row>
    <row r="115" s="1" customFormat="1" ht="15" customHeight="1">
      <c r="B115" s="304"/>
      <c r="C115" s="279" t="s">
        <v>41</v>
      </c>
      <c r="D115" s="279"/>
      <c r="E115" s="279"/>
      <c r="F115" s="302" t="s">
        <v>494</v>
      </c>
      <c r="G115" s="279"/>
      <c r="H115" s="279" t="s">
        <v>538</v>
      </c>
      <c r="I115" s="279" t="s">
        <v>529</v>
      </c>
      <c r="J115" s="279"/>
      <c r="K115" s="293"/>
    </row>
    <row r="116" s="1" customFormat="1" ht="15" customHeight="1">
      <c r="B116" s="304"/>
      <c r="C116" s="279" t="s">
        <v>51</v>
      </c>
      <c r="D116" s="279"/>
      <c r="E116" s="279"/>
      <c r="F116" s="302" t="s">
        <v>494</v>
      </c>
      <c r="G116" s="279"/>
      <c r="H116" s="279" t="s">
        <v>539</v>
      </c>
      <c r="I116" s="279" t="s">
        <v>529</v>
      </c>
      <c r="J116" s="279"/>
      <c r="K116" s="293"/>
    </row>
    <row r="117" s="1" customFormat="1" ht="15" customHeight="1">
      <c r="B117" s="304"/>
      <c r="C117" s="279" t="s">
        <v>60</v>
      </c>
      <c r="D117" s="279"/>
      <c r="E117" s="279"/>
      <c r="F117" s="302" t="s">
        <v>494</v>
      </c>
      <c r="G117" s="279"/>
      <c r="H117" s="279" t="s">
        <v>540</v>
      </c>
      <c r="I117" s="279" t="s">
        <v>541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542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488</v>
      </c>
      <c r="D123" s="294"/>
      <c r="E123" s="294"/>
      <c r="F123" s="294" t="s">
        <v>489</v>
      </c>
      <c r="G123" s="295"/>
      <c r="H123" s="294" t="s">
        <v>57</v>
      </c>
      <c r="I123" s="294" t="s">
        <v>60</v>
      </c>
      <c r="J123" s="294" t="s">
        <v>490</v>
      </c>
      <c r="K123" s="323"/>
    </row>
    <row r="124" s="1" customFormat="1" ht="17.25" customHeight="1">
      <c r="B124" s="322"/>
      <c r="C124" s="296" t="s">
        <v>491</v>
      </c>
      <c r="D124" s="296"/>
      <c r="E124" s="296"/>
      <c r="F124" s="297" t="s">
        <v>492</v>
      </c>
      <c r="G124" s="298"/>
      <c r="H124" s="296"/>
      <c r="I124" s="296"/>
      <c r="J124" s="296" t="s">
        <v>493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497</v>
      </c>
      <c r="D126" s="301"/>
      <c r="E126" s="301"/>
      <c r="F126" s="302" t="s">
        <v>494</v>
      </c>
      <c r="G126" s="279"/>
      <c r="H126" s="279" t="s">
        <v>534</v>
      </c>
      <c r="I126" s="279" t="s">
        <v>496</v>
      </c>
      <c r="J126" s="279">
        <v>120</v>
      </c>
      <c r="K126" s="327"/>
    </row>
    <row r="127" s="1" customFormat="1" ht="15" customHeight="1">
      <c r="B127" s="324"/>
      <c r="C127" s="279" t="s">
        <v>543</v>
      </c>
      <c r="D127" s="279"/>
      <c r="E127" s="279"/>
      <c r="F127" s="302" t="s">
        <v>494</v>
      </c>
      <c r="G127" s="279"/>
      <c r="H127" s="279" t="s">
        <v>544</v>
      </c>
      <c r="I127" s="279" t="s">
        <v>496</v>
      </c>
      <c r="J127" s="279" t="s">
        <v>545</v>
      </c>
      <c r="K127" s="327"/>
    </row>
    <row r="128" s="1" customFormat="1" ht="15" customHeight="1">
      <c r="B128" s="324"/>
      <c r="C128" s="279" t="s">
        <v>442</v>
      </c>
      <c r="D128" s="279"/>
      <c r="E128" s="279"/>
      <c r="F128" s="302" t="s">
        <v>494</v>
      </c>
      <c r="G128" s="279"/>
      <c r="H128" s="279" t="s">
        <v>546</v>
      </c>
      <c r="I128" s="279" t="s">
        <v>496</v>
      </c>
      <c r="J128" s="279" t="s">
        <v>545</v>
      </c>
      <c r="K128" s="327"/>
    </row>
    <row r="129" s="1" customFormat="1" ht="15" customHeight="1">
      <c r="B129" s="324"/>
      <c r="C129" s="279" t="s">
        <v>505</v>
      </c>
      <c r="D129" s="279"/>
      <c r="E129" s="279"/>
      <c r="F129" s="302" t="s">
        <v>500</v>
      </c>
      <c r="G129" s="279"/>
      <c r="H129" s="279" t="s">
        <v>506</v>
      </c>
      <c r="I129" s="279" t="s">
        <v>496</v>
      </c>
      <c r="J129" s="279">
        <v>15</v>
      </c>
      <c r="K129" s="327"/>
    </row>
    <row r="130" s="1" customFormat="1" ht="15" customHeight="1">
      <c r="B130" s="324"/>
      <c r="C130" s="305" t="s">
        <v>507</v>
      </c>
      <c r="D130" s="305"/>
      <c r="E130" s="305"/>
      <c r="F130" s="306" t="s">
        <v>500</v>
      </c>
      <c r="G130" s="305"/>
      <c r="H130" s="305" t="s">
        <v>508</v>
      </c>
      <c r="I130" s="305" t="s">
        <v>496</v>
      </c>
      <c r="J130" s="305">
        <v>15</v>
      </c>
      <c r="K130" s="327"/>
    </row>
    <row r="131" s="1" customFormat="1" ht="15" customHeight="1">
      <c r="B131" s="324"/>
      <c r="C131" s="305" t="s">
        <v>509</v>
      </c>
      <c r="D131" s="305"/>
      <c r="E131" s="305"/>
      <c r="F131" s="306" t="s">
        <v>500</v>
      </c>
      <c r="G131" s="305"/>
      <c r="H131" s="305" t="s">
        <v>510</v>
      </c>
      <c r="I131" s="305" t="s">
        <v>496</v>
      </c>
      <c r="J131" s="305">
        <v>20</v>
      </c>
      <c r="K131" s="327"/>
    </row>
    <row r="132" s="1" customFormat="1" ht="15" customHeight="1">
      <c r="B132" s="324"/>
      <c r="C132" s="305" t="s">
        <v>511</v>
      </c>
      <c r="D132" s="305"/>
      <c r="E132" s="305"/>
      <c r="F132" s="306" t="s">
        <v>500</v>
      </c>
      <c r="G132" s="305"/>
      <c r="H132" s="305" t="s">
        <v>512</v>
      </c>
      <c r="I132" s="305" t="s">
        <v>496</v>
      </c>
      <c r="J132" s="305">
        <v>20</v>
      </c>
      <c r="K132" s="327"/>
    </row>
    <row r="133" s="1" customFormat="1" ht="15" customHeight="1">
      <c r="B133" s="324"/>
      <c r="C133" s="279" t="s">
        <v>499</v>
      </c>
      <c r="D133" s="279"/>
      <c r="E133" s="279"/>
      <c r="F133" s="302" t="s">
        <v>500</v>
      </c>
      <c r="G133" s="279"/>
      <c r="H133" s="279" t="s">
        <v>534</v>
      </c>
      <c r="I133" s="279" t="s">
        <v>496</v>
      </c>
      <c r="J133" s="279">
        <v>50</v>
      </c>
      <c r="K133" s="327"/>
    </row>
    <row r="134" s="1" customFormat="1" ht="15" customHeight="1">
      <c r="B134" s="324"/>
      <c r="C134" s="279" t="s">
        <v>513</v>
      </c>
      <c r="D134" s="279"/>
      <c r="E134" s="279"/>
      <c r="F134" s="302" t="s">
        <v>500</v>
      </c>
      <c r="G134" s="279"/>
      <c r="H134" s="279" t="s">
        <v>534</v>
      </c>
      <c r="I134" s="279" t="s">
        <v>496</v>
      </c>
      <c r="J134" s="279">
        <v>50</v>
      </c>
      <c r="K134" s="327"/>
    </row>
    <row r="135" s="1" customFormat="1" ht="15" customHeight="1">
      <c r="B135" s="324"/>
      <c r="C135" s="279" t="s">
        <v>519</v>
      </c>
      <c r="D135" s="279"/>
      <c r="E135" s="279"/>
      <c r="F135" s="302" t="s">
        <v>500</v>
      </c>
      <c r="G135" s="279"/>
      <c r="H135" s="279" t="s">
        <v>534</v>
      </c>
      <c r="I135" s="279" t="s">
        <v>496</v>
      </c>
      <c r="J135" s="279">
        <v>50</v>
      </c>
      <c r="K135" s="327"/>
    </row>
    <row r="136" s="1" customFormat="1" ht="15" customHeight="1">
      <c r="B136" s="324"/>
      <c r="C136" s="279" t="s">
        <v>521</v>
      </c>
      <c r="D136" s="279"/>
      <c r="E136" s="279"/>
      <c r="F136" s="302" t="s">
        <v>500</v>
      </c>
      <c r="G136" s="279"/>
      <c r="H136" s="279" t="s">
        <v>534</v>
      </c>
      <c r="I136" s="279" t="s">
        <v>496</v>
      </c>
      <c r="J136" s="279">
        <v>50</v>
      </c>
      <c r="K136" s="327"/>
    </row>
    <row r="137" s="1" customFormat="1" ht="15" customHeight="1">
      <c r="B137" s="324"/>
      <c r="C137" s="279" t="s">
        <v>522</v>
      </c>
      <c r="D137" s="279"/>
      <c r="E137" s="279"/>
      <c r="F137" s="302" t="s">
        <v>500</v>
      </c>
      <c r="G137" s="279"/>
      <c r="H137" s="279" t="s">
        <v>547</v>
      </c>
      <c r="I137" s="279" t="s">
        <v>496</v>
      </c>
      <c r="J137" s="279">
        <v>255</v>
      </c>
      <c r="K137" s="327"/>
    </row>
    <row r="138" s="1" customFormat="1" ht="15" customHeight="1">
      <c r="B138" s="324"/>
      <c r="C138" s="279" t="s">
        <v>524</v>
      </c>
      <c r="D138" s="279"/>
      <c r="E138" s="279"/>
      <c r="F138" s="302" t="s">
        <v>494</v>
      </c>
      <c r="G138" s="279"/>
      <c r="H138" s="279" t="s">
        <v>548</v>
      </c>
      <c r="I138" s="279" t="s">
        <v>526</v>
      </c>
      <c r="J138" s="279"/>
      <c r="K138" s="327"/>
    </row>
    <row r="139" s="1" customFormat="1" ht="15" customHeight="1">
      <c r="B139" s="324"/>
      <c r="C139" s="279" t="s">
        <v>527</v>
      </c>
      <c r="D139" s="279"/>
      <c r="E139" s="279"/>
      <c r="F139" s="302" t="s">
        <v>494</v>
      </c>
      <c r="G139" s="279"/>
      <c r="H139" s="279" t="s">
        <v>549</v>
      </c>
      <c r="I139" s="279" t="s">
        <v>529</v>
      </c>
      <c r="J139" s="279"/>
      <c r="K139" s="327"/>
    </row>
    <row r="140" s="1" customFormat="1" ht="15" customHeight="1">
      <c r="B140" s="324"/>
      <c r="C140" s="279" t="s">
        <v>530</v>
      </c>
      <c r="D140" s="279"/>
      <c r="E140" s="279"/>
      <c r="F140" s="302" t="s">
        <v>494</v>
      </c>
      <c r="G140" s="279"/>
      <c r="H140" s="279" t="s">
        <v>530</v>
      </c>
      <c r="I140" s="279" t="s">
        <v>529</v>
      </c>
      <c r="J140" s="279"/>
      <c r="K140" s="327"/>
    </row>
    <row r="141" s="1" customFormat="1" ht="15" customHeight="1">
      <c r="B141" s="324"/>
      <c r="C141" s="279" t="s">
        <v>41</v>
      </c>
      <c r="D141" s="279"/>
      <c r="E141" s="279"/>
      <c r="F141" s="302" t="s">
        <v>494</v>
      </c>
      <c r="G141" s="279"/>
      <c r="H141" s="279" t="s">
        <v>550</v>
      </c>
      <c r="I141" s="279" t="s">
        <v>529</v>
      </c>
      <c r="J141" s="279"/>
      <c r="K141" s="327"/>
    </row>
    <row r="142" s="1" customFormat="1" ht="15" customHeight="1">
      <c r="B142" s="324"/>
      <c r="C142" s="279" t="s">
        <v>551</v>
      </c>
      <c r="D142" s="279"/>
      <c r="E142" s="279"/>
      <c r="F142" s="302" t="s">
        <v>494</v>
      </c>
      <c r="G142" s="279"/>
      <c r="H142" s="279" t="s">
        <v>552</v>
      </c>
      <c r="I142" s="279" t="s">
        <v>529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553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488</v>
      </c>
      <c r="D148" s="294"/>
      <c r="E148" s="294"/>
      <c r="F148" s="294" t="s">
        <v>489</v>
      </c>
      <c r="G148" s="295"/>
      <c r="H148" s="294" t="s">
        <v>57</v>
      </c>
      <c r="I148" s="294" t="s">
        <v>60</v>
      </c>
      <c r="J148" s="294" t="s">
        <v>490</v>
      </c>
      <c r="K148" s="293"/>
    </row>
    <row r="149" s="1" customFormat="1" ht="17.25" customHeight="1">
      <c r="B149" s="291"/>
      <c r="C149" s="296" t="s">
        <v>491</v>
      </c>
      <c r="D149" s="296"/>
      <c r="E149" s="296"/>
      <c r="F149" s="297" t="s">
        <v>492</v>
      </c>
      <c r="G149" s="298"/>
      <c r="H149" s="296"/>
      <c r="I149" s="296"/>
      <c r="J149" s="296" t="s">
        <v>493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497</v>
      </c>
      <c r="D151" s="279"/>
      <c r="E151" s="279"/>
      <c r="F151" s="332" t="s">
        <v>494</v>
      </c>
      <c r="G151" s="279"/>
      <c r="H151" s="331" t="s">
        <v>534</v>
      </c>
      <c r="I151" s="331" t="s">
        <v>496</v>
      </c>
      <c r="J151" s="331">
        <v>120</v>
      </c>
      <c r="K151" s="327"/>
    </row>
    <row r="152" s="1" customFormat="1" ht="15" customHeight="1">
      <c r="B152" s="304"/>
      <c r="C152" s="331" t="s">
        <v>543</v>
      </c>
      <c r="D152" s="279"/>
      <c r="E152" s="279"/>
      <c r="F152" s="332" t="s">
        <v>494</v>
      </c>
      <c r="G152" s="279"/>
      <c r="H152" s="331" t="s">
        <v>554</v>
      </c>
      <c r="I152" s="331" t="s">
        <v>496</v>
      </c>
      <c r="J152" s="331" t="s">
        <v>545</v>
      </c>
      <c r="K152" s="327"/>
    </row>
    <row r="153" s="1" customFormat="1" ht="15" customHeight="1">
      <c r="B153" s="304"/>
      <c r="C153" s="331" t="s">
        <v>442</v>
      </c>
      <c r="D153" s="279"/>
      <c r="E153" s="279"/>
      <c r="F153" s="332" t="s">
        <v>494</v>
      </c>
      <c r="G153" s="279"/>
      <c r="H153" s="331" t="s">
        <v>555</v>
      </c>
      <c r="I153" s="331" t="s">
        <v>496</v>
      </c>
      <c r="J153" s="331" t="s">
        <v>545</v>
      </c>
      <c r="K153" s="327"/>
    </row>
    <row r="154" s="1" customFormat="1" ht="15" customHeight="1">
      <c r="B154" s="304"/>
      <c r="C154" s="331" t="s">
        <v>499</v>
      </c>
      <c r="D154" s="279"/>
      <c r="E154" s="279"/>
      <c r="F154" s="332" t="s">
        <v>500</v>
      </c>
      <c r="G154" s="279"/>
      <c r="H154" s="331" t="s">
        <v>534</v>
      </c>
      <c r="I154" s="331" t="s">
        <v>496</v>
      </c>
      <c r="J154" s="331">
        <v>50</v>
      </c>
      <c r="K154" s="327"/>
    </row>
    <row r="155" s="1" customFormat="1" ht="15" customHeight="1">
      <c r="B155" s="304"/>
      <c r="C155" s="331" t="s">
        <v>502</v>
      </c>
      <c r="D155" s="279"/>
      <c r="E155" s="279"/>
      <c r="F155" s="332" t="s">
        <v>494</v>
      </c>
      <c r="G155" s="279"/>
      <c r="H155" s="331" t="s">
        <v>534</v>
      </c>
      <c r="I155" s="331" t="s">
        <v>504</v>
      </c>
      <c r="J155" s="331"/>
      <c r="K155" s="327"/>
    </row>
    <row r="156" s="1" customFormat="1" ht="15" customHeight="1">
      <c r="B156" s="304"/>
      <c r="C156" s="331" t="s">
        <v>513</v>
      </c>
      <c r="D156" s="279"/>
      <c r="E156" s="279"/>
      <c r="F156" s="332" t="s">
        <v>500</v>
      </c>
      <c r="G156" s="279"/>
      <c r="H156" s="331" t="s">
        <v>534</v>
      </c>
      <c r="I156" s="331" t="s">
        <v>496</v>
      </c>
      <c r="J156" s="331">
        <v>50</v>
      </c>
      <c r="K156" s="327"/>
    </row>
    <row r="157" s="1" customFormat="1" ht="15" customHeight="1">
      <c r="B157" s="304"/>
      <c r="C157" s="331" t="s">
        <v>521</v>
      </c>
      <c r="D157" s="279"/>
      <c r="E157" s="279"/>
      <c r="F157" s="332" t="s">
        <v>500</v>
      </c>
      <c r="G157" s="279"/>
      <c r="H157" s="331" t="s">
        <v>534</v>
      </c>
      <c r="I157" s="331" t="s">
        <v>496</v>
      </c>
      <c r="J157" s="331">
        <v>50</v>
      </c>
      <c r="K157" s="327"/>
    </row>
    <row r="158" s="1" customFormat="1" ht="15" customHeight="1">
      <c r="B158" s="304"/>
      <c r="C158" s="331" t="s">
        <v>519</v>
      </c>
      <c r="D158" s="279"/>
      <c r="E158" s="279"/>
      <c r="F158" s="332" t="s">
        <v>500</v>
      </c>
      <c r="G158" s="279"/>
      <c r="H158" s="331" t="s">
        <v>534</v>
      </c>
      <c r="I158" s="331" t="s">
        <v>496</v>
      </c>
      <c r="J158" s="331">
        <v>50</v>
      </c>
      <c r="K158" s="327"/>
    </row>
    <row r="159" s="1" customFormat="1" ht="15" customHeight="1">
      <c r="B159" s="304"/>
      <c r="C159" s="331" t="s">
        <v>89</v>
      </c>
      <c r="D159" s="279"/>
      <c r="E159" s="279"/>
      <c r="F159" s="332" t="s">
        <v>494</v>
      </c>
      <c r="G159" s="279"/>
      <c r="H159" s="331" t="s">
        <v>556</v>
      </c>
      <c r="I159" s="331" t="s">
        <v>496</v>
      </c>
      <c r="J159" s="331" t="s">
        <v>557</v>
      </c>
      <c r="K159" s="327"/>
    </row>
    <row r="160" s="1" customFormat="1" ht="15" customHeight="1">
      <c r="B160" s="304"/>
      <c r="C160" s="331" t="s">
        <v>558</v>
      </c>
      <c r="D160" s="279"/>
      <c r="E160" s="279"/>
      <c r="F160" s="332" t="s">
        <v>494</v>
      </c>
      <c r="G160" s="279"/>
      <c r="H160" s="331" t="s">
        <v>559</v>
      </c>
      <c r="I160" s="331" t="s">
        <v>529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560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488</v>
      </c>
      <c r="D166" s="294"/>
      <c r="E166" s="294"/>
      <c r="F166" s="294" t="s">
        <v>489</v>
      </c>
      <c r="G166" s="336"/>
      <c r="H166" s="337" t="s">
        <v>57</v>
      </c>
      <c r="I166" s="337" t="s">
        <v>60</v>
      </c>
      <c r="J166" s="294" t="s">
        <v>490</v>
      </c>
      <c r="K166" s="271"/>
    </row>
    <row r="167" s="1" customFormat="1" ht="17.25" customHeight="1">
      <c r="B167" s="272"/>
      <c r="C167" s="296" t="s">
        <v>491</v>
      </c>
      <c r="D167" s="296"/>
      <c r="E167" s="296"/>
      <c r="F167" s="297" t="s">
        <v>492</v>
      </c>
      <c r="G167" s="338"/>
      <c r="H167" s="339"/>
      <c r="I167" s="339"/>
      <c r="J167" s="296" t="s">
        <v>493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497</v>
      </c>
      <c r="D169" s="279"/>
      <c r="E169" s="279"/>
      <c r="F169" s="302" t="s">
        <v>494</v>
      </c>
      <c r="G169" s="279"/>
      <c r="H169" s="279" t="s">
        <v>534</v>
      </c>
      <c r="I169" s="279" t="s">
        <v>496</v>
      </c>
      <c r="J169" s="279">
        <v>120</v>
      </c>
      <c r="K169" s="327"/>
    </row>
    <row r="170" s="1" customFormat="1" ht="15" customHeight="1">
      <c r="B170" s="304"/>
      <c r="C170" s="279" t="s">
        <v>543</v>
      </c>
      <c r="D170" s="279"/>
      <c r="E170" s="279"/>
      <c r="F170" s="302" t="s">
        <v>494</v>
      </c>
      <c r="G170" s="279"/>
      <c r="H170" s="279" t="s">
        <v>544</v>
      </c>
      <c r="I170" s="279" t="s">
        <v>496</v>
      </c>
      <c r="J170" s="279" t="s">
        <v>545</v>
      </c>
      <c r="K170" s="327"/>
    </row>
    <row r="171" s="1" customFormat="1" ht="15" customHeight="1">
      <c r="B171" s="304"/>
      <c r="C171" s="279" t="s">
        <v>442</v>
      </c>
      <c r="D171" s="279"/>
      <c r="E171" s="279"/>
      <c r="F171" s="302" t="s">
        <v>494</v>
      </c>
      <c r="G171" s="279"/>
      <c r="H171" s="279" t="s">
        <v>561</v>
      </c>
      <c r="I171" s="279" t="s">
        <v>496</v>
      </c>
      <c r="J171" s="279" t="s">
        <v>545</v>
      </c>
      <c r="K171" s="327"/>
    </row>
    <row r="172" s="1" customFormat="1" ht="15" customHeight="1">
      <c r="B172" s="304"/>
      <c r="C172" s="279" t="s">
        <v>499</v>
      </c>
      <c r="D172" s="279"/>
      <c r="E172" s="279"/>
      <c r="F172" s="302" t="s">
        <v>500</v>
      </c>
      <c r="G172" s="279"/>
      <c r="H172" s="279" t="s">
        <v>561</v>
      </c>
      <c r="I172" s="279" t="s">
        <v>496</v>
      </c>
      <c r="J172" s="279">
        <v>50</v>
      </c>
      <c r="K172" s="327"/>
    </row>
    <row r="173" s="1" customFormat="1" ht="15" customHeight="1">
      <c r="B173" s="304"/>
      <c r="C173" s="279" t="s">
        <v>502</v>
      </c>
      <c r="D173" s="279"/>
      <c r="E173" s="279"/>
      <c r="F173" s="302" t="s">
        <v>494</v>
      </c>
      <c r="G173" s="279"/>
      <c r="H173" s="279" t="s">
        <v>561</v>
      </c>
      <c r="I173" s="279" t="s">
        <v>504</v>
      </c>
      <c r="J173" s="279"/>
      <c r="K173" s="327"/>
    </row>
    <row r="174" s="1" customFormat="1" ht="15" customHeight="1">
      <c r="B174" s="304"/>
      <c r="C174" s="279" t="s">
        <v>513</v>
      </c>
      <c r="D174" s="279"/>
      <c r="E174" s="279"/>
      <c r="F174" s="302" t="s">
        <v>500</v>
      </c>
      <c r="G174" s="279"/>
      <c r="H174" s="279" t="s">
        <v>561</v>
      </c>
      <c r="I174" s="279" t="s">
        <v>496</v>
      </c>
      <c r="J174" s="279">
        <v>50</v>
      </c>
      <c r="K174" s="327"/>
    </row>
    <row r="175" s="1" customFormat="1" ht="15" customHeight="1">
      <c r="B175" s="304"/>
      <c r="C175" s="279" t="s">
        <v>521</v>
      </c>
      <c r="D175" s="279"/>
      <c r="E175" s="279"/>
      <c r="F175" s="302" t="s">
        <v>500</v>
      </c>
      <c r="G175" s="279"/>
      <c r="H175" s="279" t="s">
        <v>561</v>
      </c>
      <c r="I175" s="279" t="s">
        <v>496</v>
      </c>
      <c r="J175" s="279">
        <v>50</v>
      </c>
      <c r="K175" s="327"/>
    </row>
    <row r="176" s="1" customFormat="1" ht="15" customHeight="1">
      <c r="B176" s="304"/>
      <c r="C176" s="279" t="s">
        <v>519</v>
      </c>
      <c r="D176" s="279"/>
      <c r="E176" s="279"/>
      <c r="F176" s="302" t="s">
        <v>500</v>
      </c>
      <c r="G176" s="279"/>
      <c r="H176" s="279" t="s">
        <v>561</v>
      </c>
      <c r="I176" s="279" t="s">
        <v>496</v>
      </c>
      <c r="J176" s="279">
        <v>50</v>
      </c>
      <c r="K176" s="327"/>
    </row>
    <row r="177" s="1" customFormat="1" ht="15" customHeight="1">
      <c r="B177" s="304"/>
      <c r="C177" s="279" t="s">
        <v>104</v>
      </c>
      <c r="D177" s="279"/>
      <c r="E177" s="279"/>
      <c r="F177" s="302" t="s">
        <v>494</v>
      </c>
      <c r="G177" s="279"/>
      <c r="H177" s="279" t="s">
        <v>562</v>
      </c>
      <c r="I177" s="279" t="s">
        <v>563</v>
      </c>
      <c r="J177" s="279"/>
      <c r="K177" s="327"/>
    </row>
    <row r="178" s="1" customFormat="1" ht="15" customHeight="1">
      <c r="B178" s="304"/>
      <c r="C178" s="279" t="s">
        <v>60</v>
      </c>
      <c r="D178" s="279"/>
      <c r="E178" s="279"/>
      <c r="F178" s="302" t="s">
        <v>494</v>
      </c>
      <c r="G178" s="279"/>
      <c r="H178" s="279" t="s">
        <v>564</v>
      </c>
      <c r="I178" s="279" t="s">
        <v>565</v>
      </c>
      <c r="J178" s="279">
        <v>1</v>
      </c>
      <c r="K178" s="327"/>
    </row>
    <row r="179" s="1" customFormat="1" ht="15" customHeight="1">
      <c r="B179" s="304"/>
      <c r="C179" s="279" t="s">
        <v>56</v>
      </c>
      <c r="D179" s="279"/>
      <c r="E179" s="279"/>
      <c r="F179" s="302" t="s">
        <v>494</v>
      </c>
      <c r="G179" s="279"/>
      <c r="H179" s="279" t="s">
        <v>566</v>
      </c>
      <c r="I179" s="279" t="s">
        <v>496</v>
      </c>
      <c r="J179" s="279">
        <v>20</v>
      </c>
      <c r="K179" s="327"/>
    </row>
    <row r="180" s="1" customFormat="1" ht="15" customHeight="1">
      <c r="B180" s="304"/>
      <c r="C180" s="279" t="s">
        <v>57</v>
      </c>
      <c r="D180" s="279"/>
      <c r="E180" s="279"/>
      <c r="F180" s="302" t="s">
        <v>494</v>
      </c>
      <c r="G180" s="279"/>
      <c r="H180" s="279" t="s">
        <v>567</v>
      </c>
      <c r="I180" s="279" t="s">
        <v>496</v>
      </c>
      <c r="J180" s="279">
        <v>255</v>
      </c>
      <c r="K180" s="327"/>
    </row>
    <row r="181" s="1" customFormat="1" ht="15" customHeight="1">
      <c r="B181" s="304"/>
      <c r="C181" s="279" t="s">
        <v>105</v>
      </c>
      <c r="D181" s="279"/>
      <c r="E181" s="279"/>
      <c r="F181" s="302" t="s">
        <v>494</v>
      </c>
      <c r="G181" s="279"/>
      <c r="H181" s="279" t="s">
        <v>458</v>
      </c>
      <c r="I181" s="279" t="s">
        <v>496</v>
      </c>
      <c r="J181" s="279">
        <v>10</v>
      </c>
      <c r="K181" s="327"/>
    </row>
    <row r="182" s="1" customFormat="1" ht="15" customHeight="1">
      <c r="B182" s="304"/>
      <c r="C182" s="279" t="s">
        <v>106</v>
      </c>
      <c r="D182" s="279"/>
      <c r="E182" s="279"/>
      <c r="F182" s="302" t="s">
        <v>494</v>
      </c>
      <c r="G182" s="279"/>
      <c r="H182" s="279" t="s">
        <v>568</v>
      </c>
      <c r="I182" s="279" t="s">
        <v>529</v>
      </c>
      <c r="J182" s="279"/>
      <c r="K182" s="327"/>
    </row>
    <row r="183" s="1" customFormat="1" ht="15" customHeight="1">
      <c r="B183" s="304"/>
      <c r="C183" s="279" t="s">
        <v>569</v>
      </c>
      <c r="D183" s="279"/>
      <c r="E183" s="279"/>
      <c r="F183" s="302" t="s">
        <v>494</v>
      </c>
      <c r="G183" s="279"/>
      <c r="H183" s="279" t="s">
        <v>570</v>
      </c>
      <c r="I183" s="279" t="s">
        <v>529</v>
      </c>
      <c r="J183" s="279"/>
      <c r="K183" s="327"/>
    </row>
    <row r="184" s="1" customFormat="1" ht="15" customHeight="1">
      <c r="B184" s="304"/>
      <c r="C184" s="279" t="s">
        <v>558</v>
      </c>
      <c r="D184" s="279"/>
      <c r="E184" s="279"/>
      <c r="F184" s="302" t="s">
        <v>494</v>
      </c>
      <c r="G184" s="279"/>
      <c r="H184" s="279" t="s">
        <v>571</v>
      </c>
      <c r="I184" s="279" t="s">
        <v>529</v>
      </c>
      <c r="J184" s="279"/>
      <c r="K184" s="327"/>
    </row>
    <row r="185" s="1" customFormat="1" ht="15" customHeight="1">
      <c r="B185" s="304"/>
      <c r="C185" s="279" t="s">
        <v>108</v>
      </c>
      <c r="D185" s="279"/>
      <c r="E185" s="279"/>
      <c r="F185" s="302" t="s">
        <v>500</v>
      </c>
      <c r="G185" s="279"/>
      <c r="H185" s="279" t="s">
        <v>572</v>
      </c>
      <c r="I185" s="279" t="s">
        <v>496</v>
      </c>
      <c r="J185" s="279">
        <v>50</v>
      </c>
      <c r="K185" s="327"/>
    </row>
    <row r="186" s="1" customFormat="1" ht="15" customHeight="1">
      <c r="B186" s="304"/>
      <c r="C186" s="279" t="s">
        <v>573</v>
      </c>
      <c r="D186" s="279"/>
      <c r="E186" s="279"/>
      <c r="F186" s="302" t="s">
        <v>500</v>
      </c>
      <c r="G186" s="279"/>
      <c r="H186" s="279" t="s">
        <v>574</v>
      </c>
      <c r="I186" s="279" t="s">
        <v>575</v>
      </c>
      <c r="J186" s="279"/>
      <c r="K186" s="327"/>
    </row>
    <row r="187" s="1" customFormat="1" ht="15" customHeight="1">
      <c r="B187" s="304"/>
      <c r="C187" s="279" t="s">
        <v>576</v>
      </c>
      <c r="D187" s="279"/>
      <c r="E187" s="279"/>
      <c r="F187" s="302" t="s">
        <v>500</v>
      </c>
      <c r="G187" s="279"/>
      <c r="H187" s="279" t="s">
        <v>577</v>
      </c>
      <c r="I187" s="279" t="s">
        <v>575</v>
      </c>
      <c r="J187" s="279"/>
      <c r="K187" s="327"/>
    </row>
    <row r="188" s="1" customFormat="1" ht="15" customHeight="1">
      <c r="B188" s="304"/>
      <c r="C188" s="279" t="s">
        <v>578</v>
      </c>
      <c r="D188" s="279"/>
      <c r="E188" s="279"/>
      <c r="F188" s="302" t="s">
        <v>500</v>
      </c>
      <c r="G188" s="279"/>
      <c r="H188" s="279" t="s">
        <v>579</v>
      </c>
      <c r="I188" s="279" t="s">
        <v>575</v>
      </c>
      <c r="J188" s="279"/>
      <c r="K188" s="327"/>
    </row>
    <row r="189" s="1" customFormat="1" ht="15" customHeight="1">
      <c r="B189" s="304"/>
      <c r="C189" s="340" t="s">
        <v>580</v>
      </c>
      <c r="D189" s="279"/>
      <c r="E189" s="279"/>
      <c r="F189" s="302" t="s">
        <v>500</v>
      </c>
      <c r="G189" s="279"/>
      <c r="H189" s="279" t="s">
        <v>581</v>
      </c>
      <c r="I189" s="279" t="s">
        <v>582</v>
      </c>
      <c r="J189" s="341" t="s">
        <v>583</v>
      </c>
      <c r="K189" s="327"/>
    </row>
    <row r="190" s="1" customFormat="1" ht="15" customHeight="1">
      <c r="B190" s="304"/>
      <c r="C190" s="340" t="s">
        <v>45</v>
      </c>
      <c r="D190" s="279"/>
      <c r="E190" s="279"/>
      <c r="F190" s="302" t="s">
        <v>494</v>
      </c>
      <c r="G190" s="279"/>
      <c r="H190" s="276" t="s">
        <v>584</v>
      </c>
      <c r="I190" s="279" t="s">
        <v>585</v>
      </c>
      <c r="J190" s="279"/>
      <c r="K190" s="327"/>
    </row>
    <row r="191" s="1" customFormat="1" ht="15" customHeight="1">
      <c r="B191" s="304"/>
      <c r="C191" s="340" t="s">
        <v>586</v>
      </c>
      <c r="D191" s="279"/>
      <c r="E191" s="279"/>
      <c r="F191" s="302" t="s">
        <v>494</v>
      </c>
      <c r="G191" s="279"/>
      <c r="H191" s="279" t="s">
        <v>587</v>
      </c>
      <c r="I191" s="279" t="s">
        <v>529</v>
      </c>
      <c r="J191" s="279"/>
      <c r="K191" s="327"/>
    </row>
    <row r="192" s="1" customFormat="1" ht="15" customHeight="1">
      <c r="B192" s="304"/>
      <c r="C192" s="340" t="s">
        <v>588</v>
      </c>
      <c r="D192" s="279"/>
      <c r="E192" s="279"/>
      <c r="F192" s="302" t="s">
        <v>494</v>
      </c>
      <c r="G192" s="279"/>
      <c r="H192" s="279" t="s">
        <v>589</v>
      </c>
      <c r="I192" s="279" t="s">
        <v>529</v>
      </c>
      <c r="J192" s="279"/>
      <c r="K192" s="327"/>
    </row>
    <row r="193" s="1" customFormat="1" ht="15" customHeight="1">
      <c r="B193" s="304"/>
      <c r="C193" s="340" t="s">
        <v>590</v>
      </c>
      <c r="D193" s="279"/>
      <c r="E193" s="279"/>
      <c r="F193" s="302" t="s">
        <v>500</v>
      </c>
      <c r="G193" s="279"/>
      <c r="H193" s="279" t="s">
        <v>591</v>
      </c>
      <c r="I193" s="279" t="s">
        <v>529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592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593</v>
      </c>
      <c r="D200" s="343"/>
      <c r="E200" s="343"/>
      <c r="F200" s="343" t="s">
        <v>594</v>
      </c>
      <c r="G200" s="344"/>
      <c r="H200" s="343" t="s">
        <v>595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585</v>
      </c>
      <c r="D202" s="279"/>
      <c r="E202" s="279"/>
      <c r="F202" s="302" t="s">
        <v>46</v>
      </c>
      <c r="G202" s="279"/>
      <c r="H202" s="279" t="s">
        <v>596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47</v>
      </c>
      <c r="G203" s="279"/>
      <c r="H203" s="279" t="s">
        <v>597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50</v>
      </c>
      <c r="G204" s="279"/>
      <c r="H204" s="279" t="s">
        <v>598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48</v>
      </c>
      <c r="G205" s="279"/>
      <c r="H205" s="279" t="s">
        <v>599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49</v>
      </c>
      <c r="G206" s="279"/>
      <c r="H206" s="279" t="s">
        <v>600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541</v>
      </c>
      <c r="D208" s="279"/>
      <c r="E208" s="279"/>
      <c r="F208" s="302" t="s">
        <v>82</v>
      </c>
      <c r="G208" s="279"/>
      <c r="H208" s="279" t="s">
        <v>601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436</v>
      </c>
      <c r="G209" s="279"/>
      <c r="H209" s="279" t="s">
        <v>437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434</v>
      </c>
      <c r="G210" s="279"/>
      <c r="H210" s="279" t="s">
        <v>602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438</v>
      </c>
      <c r="G211" s="340"/>
      <c r="H211" s="331" t="s">
        <v>439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440</v>
      </c>
      <c r="G212" s="340"/>
      <c r="H212" s="331" t="s">
        <v>603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565</v>
      </c>
      <c r="D214" s="279"/>
      <c r="E214" s="279"/>
      <c r="F214" s="302">
        <v>1</v>
      </c>
      <c r="G214" s="340"/>
      <c r="H214" s="331" t="s">
        <v>604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605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606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607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Káťa</dc:creator>
  <cp:lastModifiedBy>Káťa</cp:lastModifiedBy>
  <dcterms:created xsi:type="dcterms:W3CDTF">2021-06-18T08:00:39Z</dcterms:created>
  <dcterms:modified xsi:type="dcterms:W3CDTF">2021-06-18T08:00:41Z</dcterms:modified>
</cp:coreProperties>
</file>